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NG'ANG'A\Desktop\SAM\"/>
    </mc:Choice>
  </mc:AlternateContent>
  <bookViews>
    <workbookView xWindow="0" yWindow="0" windowWidth="10440" windowHeight="4800" firstSheet="2" activeTab="3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  <sheet name="Question 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6" l="1"/>
  <c r="D10" i="6"/>
  <c r="C10" i="6"/>
  <c r="B10" i="6"/>
  <c r="F10" i="6" s="1"/>
  <c r="B19" i="6" s="1"/>
  <c r="A10" i="6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5" i="5"/>
  <c r="B2" i="5"/>
  <c r="E10" i="6" l="1"/>
  <c r="D11" i="4"/>
  <c r="D6" i="4"/>
  <c r="D7" i="4"/>
  <c r="D8" i="4"/>
  <c r="D9" i="4"/>
  <c r="D10" i="4"/>
  <c r="D12" i="4"/>
  <c r="D13" i="4"/>
  <c r="D14" i="4"/>
  <c r="D15" i="4"/>
  <c r="D16" i="4"/>
  <c r="D17" i="4"/>
  <c r="D18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5" i="4"/>
  <c r="D6" i="3"/>
  <c r="E6" i="3"/>
  <c r="F6" i="3"/>
  <c r="G6" i="3"/>
  <c r="H6" i="3"/>
  <c r="I6" i="3"/>
  <c r="J6" i="3"/>
  <c r="K6" i="3"/>
  <c r="L6" i="3"/>
  <c r="D7" i="3"/>
  <c r="E7" i="3"/>
  <c r="F7" i="3"/>
  <c r="G7" i="3"/>
  <c r="H7" i="3"/>
  <c r="I7" i="3"/>
  <c r="J7" i="3"/>
  <c r="K7" i="3"/>
  <c r="L7" i="3"/>
  <c r="D8" i="3"/>
  <c r="E8" i="3"/>
  <c r="F8" i="3"/>
  <c r="G8" i="3"/>
  <c r="H8" i="3"/>
  <c r="I8" i="3"/>
  <c r="J8" i="3"/>
  <c r="K8" i="3"/>
  <c r="L8" i="3"/>
  <c r="D9" i="3"/>
  <c r="E9" i="3"/>
  <c r="F9" i="3"/>
  <c r="G9" i="3"/>
  <c r="H9" i="3"/>
  <c r="I9" i="3"/>
  <c r="J9" i="3"/>
  <c r="K9" i="3"/>
  <c r="L9" i="3"/>
  <c r="D10" i="3"/>
  <c r="E10" i="3"/>
  <c r="F10" i="3"/>
  <c r="G10" i="3"/>
  <c r="H10" i="3"/>
  <c r="I10" i="3"/>
  <c r="J10" i="3"/>
  <c r="K10" i="3"/>
  <c r="L10" i="3"/>
  <c r="D11" i="3"/>
  <c r="E11" i="3"/>
  <c r="F11" i="3"/>
  <c r="G11" i="3"/>
  <c r="H11" i="3"/>
  <c r="I11" i="3"/>
  <c r="J11" i="3"/>
  <c r="K11" i="3"/>
  <c r="L11" i="3"/>
  <c r="D12" i="3"/>
  <c r="E12" i="3"/>
  <c r="F12" i="3"/>
  <c r="G12" i="3"/>
  <c r="H12" i="3"/>
  <c r="I12" i="3"/>
  <c r="J12" i="3"/>
  <c r="K12" i="3"/>
  <c r="L12" i="3"/>
  <c r="D13" i="3"/>
  <c r="E13" i="3"/>
  <c r="F13" i="3"/>
  <c r="G13" i="3"/>
  <c r="H13" i="3"/>
  <c r="I13" i="3"/>
  <c r="J13" i="3"/>
  <c r="K13" i="3"/>
  <c r="L13" i="3"/>
  <c r="C7" i="3"/>
  <c r="C8" i="3"/>
  <c r="C9" i="3"/>
  <c r="C10" i="3"/>
  <c r="C11" i="3"/>
  <c r="C12" i="3"/>
  <c r="C13" i="3"/>
  <c r="C6" i="3"/>
  <c r="A14" i="6" l="1"/>
  <c r="A19" i="6"/>
  <c r="C19" i="6" s="1"/>
  <c r="D19" i="6" s="1"/>
  <c r="D112" i="2"/>
  <c r="E112" i="2"/>
  <c r="C112" i="2"/>
  <c r="C111" i="2"/>
  <c r="B73" i="2"/>
  <c r="C73" i="2"/>
  <c r="D73" i="2"/>
  <c r="G73" i="2" s="1"/>
  <c r="E73" i="2"/>
  <c r="F73" i="2" s="1"/>
  <c r="B74" i="2" s="1"/>
  <c r="C74" i="2"/>
  <c r="G72" i="2"/>
  <c r="F72" i="2"/>
  <c r="E72" i="2"/>
  <c r="D72" i="2"/>
  <c r="C72" i="2"/>
  <c r="B72" i="2"/>
  <c r="G71" i="2"/>
  <c r="F71" i="2"/>
  <c r="E71" i="2"/>
  <c r="D71" i="2"/>
  <c r="C71" i="2"/>
  <c r="B71" i="2"/>
  <c r="C64" i="2"/>
  <c r="D65" i="2"/>
  <c r="C65" i="2"/>
  <c r="B5" i="2"/>
  <c r="G7" i="2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F6" i="2"/>
  <c r="C7" i="2"/>
  <c r="C8" i="2"/>
  <c r="C9" i="2"/>
  <c r="C10" i="2"/>
  <c r="C11" i="2" s="1"/>
  <c r="C12" i="2" s="1"/>
  <c r="C13" i="2" s="1"/>
  <c r="C14" i="2" s="1"/>
  <c r="C15" i="2" s="1"/>
  <c r="C16" i="2" s="1"/>
  <c r="B7" i="2"/>
  <c r="D7" i="2" s="1"/>
  <c r="E7" i="2" s="1"/>
  <c r="E6" i="2"/>
  <c r="G6" i="2"/>
  <c r="D6" i="2"/>
  <c r="C6" i="2"/>
  <c r="B6" i="2"/>
  <c r="G5" i="2"/>
  <c r="F5" i="2"/>
  <c r="E5" i="2"/>
  <c r="D5" i="2"/>
  <c r="C5" i="2"/>
  <c r="D74" i="2" l="1"/>
  <c r="G74" i="2" s="1"/>
  <c r="C75" i="2"/>
  <c r="F7" i="2"/>
  <c r="B8" i="2" s="1"/>
  <c r="C17" i="2"/>
  <c r="C18" i="2" s="1"/>
  <c r="C19" i="2" s="1"/>
  <c r="C20" i="2" s="1"/>
  <c r="B64" i="1"/>
  <c r="E74" i="2" l="1"/>
  <c r="F74" i="2" s="1"/>
  <c r="B75" i="2" s="1"/>
  <c r="C76" i="2"/>
  <c r="D8" i="2"/>
  <c r="E8" i="2" s="1"/>
  <c r="F8" i="2"/>
  <c r="B9" i="2" s="1"/>
  <c r="C21" i="2"/>
  <c r="D75" i="2" l="1"/>
  <c r="C77" i="2"/>
  <c r="D9" i="2"/>
  <c r="E9" i="2" s="1"/>
  <c r="F9" i="2"/>
  <c r="B10" i="2" s="1"/>
  <c r="C22" i="2"/>
  <c r="C78" i="2" l="1"/>
  <c r="G75" i="2"/>
  <c r="E75" i="2"/>
  <c r="F75" i="2" s="1"/>
  <c r="B76" i="2" s="1"/>
  <c r="D10" i="2"/>
  <c r="E10" i="2" s="1"/>
  <c r="F10" i="2"/>
  <c r="B11" i="2" s="1"/>
  <c r="C23" i="2"/>
  <c r="D76" i="2" l="1"/>
  <c r="E76" i="2" s="1"/>
  <c r="F76" i="2"/>
  <c r="B77" i="2" s="1"/>
  <c r="G76" i="2"/>
  <c r="C79" i="2"/>
  <c r="D11" i="2"/>
  <c r="E11" i="2" s="1"/>
  <c r="F11" i="2"/>
  <c r="B12" i="2" s="1"/>
  <c r="C24" i="2"/>
  <c r="D77" i="2" l="1"/>
  <c r="E77" i="2" s="1"/>
  <c r="F77" i="2" s="1"/>
  <c r="B78" i="2" s="1"/>
  <c r="C80" i="2"/>
  <c r="D12" i="2"/>
  <c r="E12" i="2" s="1"/>
  <c r="F12" i="2"/>
  <c r="B13" i="2" s="1"/>
  <c r="C25" i="2"/>
  <c r="D78" i="2" l="1"/>
  <c r="E78" i="2" s="1"/>
  <c r="F78" i="2" s="1"/>
  <c r="B79" i="2" s="1"/>
  <c r="C81" i="2"/>
  <c r="G77" i="2"/>
  <c r="G78" i="2" s="1"/>
  <c r="D13" i="2"/>
  <c r="E13" i="2" s="1"/>
  <c r="F13" i="2"/>
  <c r="B14" i="2" s="1"/>
  <c r="C26" i="2"/>
  <c r="D79" i="2" l="1"/>
  <c r="E79" i="2" s="1"/>
  <c r="F79" i="2" s="1"/>
  <c r="B80" i="2" s="1"/>
  <c r="C82" i="2"/>
  <c r="D14" i="2"/>
  <c r="E14" i="2" s="1"/>
  <c r="F14" i="2"/>
  <c r="B15" i="2" s="1"/>
  <c r="C27" i="2"/>
  <c r="D80" i="2" l="1"/>
  <c r="E80" i="2" s="1"/>
  <c r="F80" i="2"/>
  <c r="B81" i="2" s="1"/>
  <c r="C83" i="2"/>
  <c r="G79" i="2"/>
  <c r="G80" i="2" s="1"/>
  <c r="D15" i="2"/>
  <c r="E15" i="2" s="1"/>
  <c r="F15" i="2"/>
  <c r="B16" i="2" s="1"/>
  <c r="C28" i="2"/>
  <c r="C84" i="2" l="1"/>
  <c r="D81" i="2"/>
  <c r="E81" i="2" s="1"/>
  <c r="F81" i="2" s="1"/>
  <c r="B82" i="2" s="1"/>
  <c r="D16" i="2"/>
  <c r="E16" i="2" s="1"/>
  <c r="F16" i="2"/>
  <c r="B17" i="2" s="1"/>
  <c r="C29" i="2"/>
  <c r="D82" i="2" l="1"/>
  <c r="E82" i="2" s="1"/>
  <c r="F82" i="2" s="1"/>
  <c r="B83" i="2" s="1"/>
  <c r="G81" i="2"/>
  <c r="C85" i="2"/>
  <c r="D17" i="2"/>
  <c r="E17" i="2" s="1"/>
  <c r="F17" i="2"/>
  <c r="B18" i="2" s="1"/>
  <c r="C30" i="2"/>
  <c r="D83" i="2" l="1"/>
  <c r="E83" i="2" s="1"/>
  <c r="F83" i="2" s="1"/>
  <c r="B84" i="2" s="1"/>
  <c r="C86" i="2"/>
  <c r="G82" i="2"/>
  <c r="D18" i="2"/>
  <c r="E18" i="2" s="1"/>
  <c r="F18" i="2" s="1"/>
  <c r="B19" i="2" s="1"/>
  <c r="C31" i="2"/>
  <c r="D84" i="2" l="1"/>
  <c r="E84" i="2" s="1"/>
  <c r="F84" i="2" s="1"/>
  <c r="B85" i="2" s="1"/>
  <c r="C87" i="2"/>
  <c r="G83" i="2"/>
  <c r="G84" i="2" s="1"/>
  <c r="D19" i="2"/>
  <c r="E19" i="2" s="1"/>
  <c r="F19" i="2" s="1"/>
  <c r="B20" i="2" s="1"/>
  <c r="C32" i="2"/>
  <c r="D85" i="2" l="1"/>
  <c r="E85" i="2" s="1"/>
  <c r="F85" i="2" s="1"/>
  <c r="B86" i="2" s="1"/>
  <c r="C88" i="2"/>
  <c r="D20" i="2"/>
  <c r="E20" i="2" s="1"/>
  <c r="F20" i="2"/>
  <c r="B21" i="2" s="1"/>
  <c r="C33" i="2"/>
  <c r="D86" i="2" l="1"/>
  <c r="E86" i="2" s="1"/>
  <c r="F86" i="2"/>
  <c r="B87" i="2" s="1"/>
  <c r="C89" i="2"/>
  <c r="G85" i="2"/>
  <c r="G86" i="2" s="1"/>
  <c r="D21" i="2"/>
  <c r="E21" i="2" s="1"/>
  <c r="F21" i="2" s="1"/>
  <c r="B22" i="2" s="1"/>
  <c r="C34" i="2"/>
  <c r="C90" i="2" l="1"/>
  <c r="D87" i="2"/>
  <c r="E87" i="2" s="1"/>
  <c r="F87" i="2" s="1"/>
  <c r="B88" i="2" s="1"/>
  <c r="D22" i="2"/>
  <c r="E22" i="2" s="1"/>
  <c r="F22" i="2" s="1"/>
  <c r="B23" i="2" s="1"/>
  <c r="C35" i="2"/>
  <c r="D88" i="2" l="1"/>
  <c r="E88" i="2" s="1"/>
  <c r="F88" i="2" s="1"/>
  <c r="B89" i="2" s="1"/>
  <c r="G87" i="2"/>
  <c r="G88" i="2" s="1"/>
  <c r="C91" i="2"/>
  <c r="D23" i="2"/>
  <c r="E23" i="2" s="1"/>
  <c r="F23" i="2"/>
  <c r="B24" i="2" s="1"/>
  <c r="C36" i="2"/>
  <c r="D89" i="2" l="1"/>
  <c r="E89" i="2" s="1"/>
  <c r="F89" i="2" s="1"/>
  <c r="B90" i="2" s="1"/>
  <c r="C92" i="2"/>
  <c r="D24" i="2"/>
  <c r="E24" i="2" s="1"/>
  <c r="F24" i="2" s="1"/>
  <c r="B25" i="2" s="1"/>
  <c r="C37" i="2"/>
  <c r="D90" i="2" l="1"/>
  <c r="E90" i="2" s="1"/>
  <c r="F90" i="2" s="1"/>
  <c r="B91" i="2" s="1"/>
  <c r="C93" i="2"/>
  <c r="G89" i="2"/>
  <c r="G90" i="2" s="1"/>
  <c r="D25" i="2"/>
  <c r="E25" i="2" s="1"/>
  <c r="F25" i="2" s="1"/>
  <c r="B26" i="2" s="1"/>
  <c r="C38" i="2"/>
  <c r="D91" i="2" l="1"/>
  <c r="E91" i="2" s="1"/>
  <c r="F91" i="2" s="1"/>
  <c r="B92" i="2" s="1"/>
  <c r="C94" i="2"/>
  <c r="D26" i="2"/>
  <c r="E26" i="2" s="1"/>
  <c r="F26" i="2"/>
  <c r="B27" i="2" s="1"/>
  <c r="C39" i="2"/>
  <c r="D92" i="2" l="1"/>
  <c r="E92" i="2" s="1"/>
  <c r="F92" i="2"/>
  <c r="B93" i="2" s="1"/>
  <c r="C95" i="2"/>
  <c r="G91" i="2"/>
  <c r="G92" i="2" s="1"/>
  <c r="D27" i="2"/>
  <c r="E27" i="2" s="1"/>
  <c r="F27" i="2" s="1"/>
  <c r="B28" i="2" s="1"/>
  <c r="C40" i="2"/>
  <c r="C96" i="2" l="1"/>
  <c r="D93" i="2"/>
  <c r="E93" i="2" s="1"/>
  <c r="F93" i="2" s="1"/>
  <c r="B94" i="2" s="1"/>
  <c r="D28" i="2"/>
  <c r="E28" i="2" s="1"/>
  <c r="F28" i="2" s="1"/>
  <c r="B29" i="2" s="1"/>
  <c r="C41" i="2"/>
  <c r="D94" i="2" l="1"/>
  <c r="E94" i="2" s="1"/>
  <c r="F94" i="2" s="1"/>
  <c r="B95" i="2" s="1"/>
  <c r="C97" i="2"/>
  <c r="G93" i="2"/>
  <c r="G94" i="2" s="1"/>
  <c r="D29" i="2"/>
  <c r="E29" i="2" s="1"/>
  <c r="F29" i="2"/>
  <c r="B30" i="2" s="1"/>
  <c r="C42" i="2"/>
  <c r="D95" i="2" l="1"/>
  <c r="E95" i="2" s="1"/>
  <c r="F95" i="2" s="1"/>
  <c r="B96" i="2" s="1"/>
  <c r="G95" i="2"/>
  <c r="C98" i="2"/>
  <c r="D30" i="2"/>
  <c r="E30" i="2" s="1"/>
  <c r="F30" i="2"/>
  <c r="B31" i="2" s="1"/>
  <c r="C43" i="2"/>
  <c r="D96" i="2" l="1"/>
  <c r="E96" i="2" s="1"/>
  <c r="F96" i="2"/>
  <c r="B97" i="2" s="1"/>
  <c r="G96" i="2"/>
  <c r="C99" i="2"/>
  <c r="D31" i="2"/>
  <c r="E31" i="2" s="1"/>
  <c r="F31" i="2" s="1"/>
  <c r="B32" i="2" s="1"/>
  <c r="C44" i="2"/>
  <c r="D97" i="2" l="1"/>
  <c r="E97" i="2" s="1"/>
  <c r="F97" i="2" s="1"/>
  <c r="B98" i="2" s="1"/>
  <c r="C100" i="2"/>
  <c r="D32" i="2"/>
  <c r="E32" i="2" s="1"/>
  <c r="F32" i="2" s="1"/>
  <c r="B33" i="2" s="1"/>
  <c r="C45" i="2"/>
  <c r="D98" i="2" l="1"/>
  <c r="E98" i="2" s="1"/>
  <c r="F98" i="2"/>
  <c r="B99" i="2" s="1"/>
  <c r="G97" i="2"/>
  <c r="G98" i="2" s="1"/>
  <c r="C101" i="2"/>
  <c r="D33" i="2"/>
  <c r="E33" i="2" s="1"/>
  <c r="F33" i="2"/>
  <c r="B34" i="2" s="1"/>
  <c r="C46" i="2"/>
  <c r="D99" i="2" l="1"/>
  <c r="E99" i="2" s="1"/>
  <c r="F99" i="2" s="1"/>
  <c r="B100" i="2" s="1"/>
  <c r="C102" i="2"/>
  <c r="D34" i="2"/>
  <c r="E34" i="2" s="1"/>
  <c r="F34" i="2" s="1"/>
  <c r="B35" i="2" s="1"/>
  <c r="C47" i="2"/>
  <c r="D100" i="2" l="1"/>
  <c r="E100" i="2" s="1"/>
  <c r="F100" i="2"/>
  <c r="B101" i="2" s="1"/>
  <c r="C103" i="2"/>
  <c r="G99" i="2"/>
  <c r="G100" i="2" s="1"/>
  <c r="D35" i="2"/>
  <c r="E35" i="2" s="1"/>
  <c r="F35" i="2"/>
  <c r="B36" i="2" s="1"/>
  <c r="C48" i="2"/>
  <c r="C104" i="2" l="1"/>
  <c r="D101" i="2"/>
  <c r="E101" i="2" s="1"/>
  <c r="F101" i="2" s="1"/>
  <c r="B102" i="2" s="1"/>
  <c r="D36" i="2"/>
  <c r="E36" i="2" s="1"/>
  <c r="F36" i="2" s="1"/>
  <c r="B37" i="2" s="1"/>
  <c r="C49" i="2"/>
  <c r="D102" i="2" l="1"/>
  <c r="E102" i="2" s="1"/>
  <c r="F102" i="2" s="1"/>
  <c r="B103" i="2" s="1"/>
  <c r="C105" i="2"/>
  <c r="G101" i="2"/>
  <c r="G102" i="2" s="1"/>
  <c r="D37" i="2"/>
  <c r="E37" i="2" s="1"/>
  <c r="F37" i="2" s="1"/>
  <c r="B38" i="2" s="1"/>
  <c r="C50" i="2"/>
  <c r="D103" i="2" l="1"/>
  <c r="E103" i="2" s="1"/>
  <c r="F103" i="2" s="1"/>
  <c r="B104" i="2" s="1"/>
  <c r="C106" i="2"/>
  <c r="D38" i="2"/>
  <c r="E38" i="2" s="1"/>
  <c r="F38" i="2"/>
  <c r="B39" i="2" s="1"/>
  <c r="C51" i="2"/>
  <c r="D104" i="2" l="1"/>
  <c r="E104" i="2" s="1"/>
  <c r="F104" i="2"/>
  <c r="B105" i="2" s="1"/>
  <c r="C107" i="2"/>
  <c r="G103" i="2"/>
  <c r="G104" i="2" s="1"/>
  <c r="D39" i="2"/>
  <c r="E39" i="2" s="1"/>
  <c r="F39" i="2"/>
  <c r="B40" i="2" s="1"/>
  <c r="C52" i="2"/>
  <c r="C108" i="2" l="1"/>
  <c r="D105" i="2"/>
  <c r="E105" i="2" s="1"/>
  <c r="F105" i="2" s="1"/>
  <c r="B106" i="2" s="1"/>
  <c r="D40" i="2"/>
  <c r="E40" i="2" s="1"/>
  <c r="F40" i="2" s="1"/>
  <c r="B41" i="2" s="1"/>
  <c r="C53" i="2"/>
  <c r="D106" i="2" l="1"/>
  <c r="E106" i="2" s="1"/>
  <c r="F106" i="2"/>
  <c r="B107" i="2" s="1"/>
  <c r="G105" i="2"/>
  <c r="G106" i="2" s="1"/>
  <c r="C109" i="2"/>
  <c r="D41" i="2"/>
  <c r="E41" i="2" s="1"/>
  <c r="F41" i="2" s="1"/>
  <c r="B42" i="2" s="1"/>
  <c r="C54" i="2"/>
  <c r="D107" i="2" l="1"/>
  <c r="E107" i="2" s="1"/>
  <c r="F107" i="2" s="1"/>
  <c r="B108" i="2" s="1"/>
  <c r="C110" i="2"/>
  <c r="D42" i="2"/>
  <c r="E42" i="2" s="1"/>
  <c r="F42" i="2"/>
  <c r="B43" i="2" s="1"/>
  <c r="C55" i="2"/>
  <c r="D108" i="2" l="1"/>
  <c r="E108" i="2" s="1"/>
  <c r="F108" i="2" s="1"/>
  <c r="B109" i="2" s="1"/>
  <c r="G107" i="2"/>
  <c r="D43" i="2"/>
  <c r="E43" i="2" s="1"/>
  <c r="F43" i="2" s="1"/>
  <c r="B44" i="2" s="1"/>
  <c r="C56" i="2"/>
  <c r="D109" i="2" l="1"/>
  <c r="E109" i="2" s="1"/>
  <c r="F109" i="2" s="1"/>
  <c r="B110" i="2" s="1"/>
  <c r="G108" i="2"/>
  <c r="D44" i="2"/>
  <c r="E44" i="2" s="1"/>
  <c r="F44" i="2" s="1"/>
  <c r="B45" i="2" s="1"/>
  <c r="C57" i="2"/>
  <c r="D110" i="2" l="1"/>
  <c r="E110" i="2" s="1"/>
  <c r="F110" i="2" s="1"/>
  <c r="B111" i="2" s="1"/>
  <c r="G109" i="2"/>
  <c r="G110" i="2" s="1"/>
  <c r="D45" i="2"/>
  <c r="E45" i="2" s="1"/>
  <c r="F45" i="2"/>
  <c r="B46" i="2" s="1"/>
  <c r="C58" i="2"/>
  <c r="D111" i="2" l="1"/>
  <c r="E111" i="2" s="1"/>
  <c r="F111" i="2" s="1"/>
  <c r="D46" i="2"/>
  <c r="E46" i="2" s="1"/>
  <c r="F46" i="2" s="1"/>
  <c r="B47" i="2" s="1"/>
  <c r="C59" i="2"/>
  <c r="G111" i="2" l="1"/>
  <c r="D47" i="2"/>
  <c r="E47" i="2" s="1"/>
  <c r="F47" i="2" s="1"/>
  <c r="B48" i="2" s="1"/>
  <c r="C60" i="2"/>
  <c r="D48" i="2" l="1"/>
  <c r="E48" i="2" s="1"/>
  <c r="F48" i="2"/>
  <c r="B49" i="2" s="1"/>
  <c r="C61" i="2"/>
  <c r="D49" i="2" l="1"/>
  <c r="E49" i="2" s="1"/>
  <c r="F49" i="2"/>
  <c r="B50" i="2" s="1"/>
  <c r="C62" i="2"/>
  <c r="D50" i="2" l="1"/>
  <c r="E50" i="2" s="1"/>
  <c r="F50" i="2"/>
  <c r="B51" i="2" s="1"/>
  <c r="C63" i="2"/>
  <c r="D51" i="2" l="1"/>
  <c r="E51" i="2" s="1"/>
  <c r="F51" i="2"/>
  <c r="B52" i="2" s="1"/>
  <c r="D52" i="2" l="1"/>
  <c r="E52" i="2" s="1"/>
  <c r="F52" i="2"/>
  <c r="B53" i="2" s="1"/>
  <c r="D53" i="2" l="1"/>
  <c r="E53" i="2" s="1"/>
  <c r="F53" i="2"/>
  <c r="B54" i="2" s="1"/>
  <c r="D54" i="2" l="1"/>
  <c r="E54" i="2" s="1"/>
  <c r="F54" i="2"/>
  <c r="B55" i="2" s="1"/>
  <c r="D55" i="2" l="1"/>
  <c r="E55" i="2" s="1"/>
  <c r="F55" i="2"/>
  <c r="B56" i="2" s="1"/>
  <c r="D56" i="2" l="1"/>
  <c r="E56" i="2" s="1"/>
  <c r="F56" i="2"/>
  <c r="B57" i="2" s="1"/>
  <c r="D57" i="2" l="1"/>
  <c r="E57" i="2" s="1"/>
  <c r="F57" i="2" s="1"/>
  <c r="B58" i="2" s="1"/>
  <c r="D58" i="2" l="1"/>
  <c r="E58" i="2" s="1"/>
  <c r="F58" i="2"/>
  <c r="B59" i="2" s="1"/>
  <c r="D59" i="2" l="1"/>
  <c r="E59" i="2" s="1"/>
  <c r="F59" i="2"/>
  <c r="B60" i="2" s="1"/>
  <c r="D60" i="2" l="1"/>
  <c r="E60" i="2" s="1"/>
  <c r="F60" i="2"/>
  <c r="B61" i="2" s="1"/>
  <c r="D61" i="2" l="1"/>
  <c r="E61" i="2" s="1"/>
  <c r="F61" i="2" s="1"/>
  <c r="B62" i="2" s="1"/>
  <c r="D62" i="2" l="1"/>
  <c r="E62" i="2" s="1"/>
  <c r="F62" i="2" s="1"/>
  <c r="B63" i="2" s="1"/>
  <c r="D63" i="2" l="1"/>
  <c r="E63" i="2" s="1"/>
  <c r="F63" i="2"/>
  <c r="B64" i="2" s="1"/>
  <c r="D64" i="2" l="1"/>
  <c r="E64" i="2" s="1"/>
  <c r="F64" i="2" l="1"/>
  <c r="E65" i="2"/>
</calcChain>
</file>

<file path=xl/sharedStrings.xml><?xml version="1.0" encoding="utf-8"?>
<sst xmlns="http://schemas.openxmlformats.org/spreadsheetml/2006/main" count="104" uniqueCount="86">
  <si>
    <t>Pressure MPa</t>
  </si>
  <si>
    <t>Flow rate (liter /minute)</t>
  </si>
  <si>
    <t>I would prefer the quardratic form of trendline</t>
  </si>
  <si>
    <t xml:space="preserve">I would compare the value of the co-efficient of determination </t>
  </si>
  <si>
    <t>(R^2) and pick the one closest to 1</t>
  </si>
  <si>
    <t xml:space="preserve">No. </t>
  </si>
  <si>
    <t>Where y=Flow Rate and x=Pressure</t>
  </si>
  <si>
    <t>y = 0.0024x2 + 0.7228x - 1.3122</t>
  </si>
  <si>
    <t>Using the above model equatio;</t>
  </si>
  <si>
    <t>y =Flow Rate= 0.0024(105)^2 + 0.7228(105) - 1.3122</t>
  </si>
  <si>
    <t>y=</t>
  </si>
  <si>
    <t>Flow Rate =101.0418 litre/min</t>
  </si>
  <si>
    <t>Part c</t>
  </si>
  <si>
    <t>Part b</t>
  </si>
  <si>
    <t>Part a</t>
  </si>
  <si>
    <t>Payment Number</t>
  </si>
  <si>
    <t>Principal before payment</t>
  </si>
  <si>
    <t>Total Monthly Payment</t>
  </si>
  <si>
    <t>Interest Payment</t>
  </si>
  <si>
    <t>Payment on Principal</t>
  </si>
  <si>
    <t>Principal After Payment</t>
  </si>
  <si>
    <t>loan</t>
  </si>
  <si>
    <t>Interest Rate</t>
  </si>
  <si>
    <t>Monthly Payment</t>
  </si>
  <si>
    <t>Period (Years)</t>
  </si>
  <si>
    <t>Total Interest</t>
  </si>
  <si>
    <t>Total</t>
  </si>
  <si>
    <t>The total interest paid is $2224.95 and the number of months used to fully repay the loan is 41 months.</t>
  </si>
  <si>
    <t>F(X,Y)=3X+5Y</t>
  </si>
  <si>
    <t>Where 0&lt;=x&lt;=1 And 0&lt;=Y&lt;=0.7</t>
  </si>
  <si>
    <t>F(X,Y)</t>
  </si>
  <si>
    <t>Y</t>
  </si>
  <si>
    <t>X</t>
  </si>
  <si>
    <t>Surface Plot</t>
  </si>
  <si>
    <t>Strain (mm/mm)</t>
  </si>
  <si>
    <t>Stress (Mpa)</t>
  </si>
  <si>
    <t>Movie</t>
  </si>
  <si>
    <t>Profit ($)</t>
  </si>
  <si>
    <t>IMDb Rating</t>
  </si>
  <si>
    <t>Big Success, Partial Success or Flop?</t>
  </si>
  <si>
    <t>Spider-Man 3</t>
  </si>
  <si>
    <t>King Kong (2005)</t>
  </si>
  <si>
    <t>Superman Returns</t>
  </si>
  <si>
    <t>Spider-Man 2</t>
  </si>
  <si>
    <t>Titanic</t>
  </si>
  <si>
    <t>Chronicles of Narnia, The</t>
  </si>
  <si>
    <t>Wild Wild West</t>
  </si>
  <si>
    <t>Evan Almighty</t>
  </si>
  <si>
    <t>Waterworld</t>
  </si>
  <si>
    <t>Terminator 3: Rise of the Machines</t>
  </si>
  <si>
    <t>Polar Express, The</t>
  </si>
  <si>
    <t>Van Helsing</t>
  </si>
  <si>
    <t>Shrek the Third</t>
  </si>
  <si>
    <t>Poseidon</t>
  </si>
  <si>
    <t>Alexander</t>
  </si>
  <si>
    <t>Pearl Harbor</t>
  </si>
  <si>
    <t>Harry Potter and the Goblet of Fire</t>
  </si>
  <si>
    <t>Harry Potter and the Order of the Phoenix</t>
  </si>
  <si>
    <t>Mission: Impossible III</t>
  </si>
  <si>
    <t>Troy</t>
  </si>
  <si>
    <t xml:space="preserve">Strain (m/m) </t>
  </si>
  <si>
    <t>Conditions</t>
  </si>
  <si>
    <t>Values</t>
  </si>
  <si>
    <t>Big Success</t>
  </si>
  <si>
    <t>Partial Success</t>
  </si>
  <si>
    <t>Flop</t>
  </si>
  <si>
    <t>IMB Review</t>
  </si>
  <si>
    <t>Modulus of Elasticity N/m^2)</t>
  </si>
  <si>
    <t>Angle</t>
  </si>
  <si>
    <t>Force 1</t>
  </si>
  <si>
    <t>Force 2</t>
  </si>
  <si>
    <t>sinØ j</t>
  </si>
  <si>
    <t>cosØ i</t>
  </si>
  <si>
    <r>
      <t>cos</t>
    </r>
    <r>
      <rPr>
        <sz val="11"/>
        <color theme="1"/>
        <rFont val="Calibri"/>
        <family val="2"/>
      </rPr>
      <t>Ø i</t>
    </r>
  </si>
  <si>
    <t>Resultant Force</t>
  </si>
  <si>
    <t>Finding the resultant force in vector form</t>
  </si>
  <si>
    <t>Finding the magnitude 0f the resultant force</t>
  </si>
  <si>
    <t>Resultant Angle</t>
  </si>
  <si>
    <r>
      <t>Therefore, magnitude</t>
    </r>
    <r>
      <rPr>
        <sz val="11"/>
        <color theme="1"/>
        <rFont val="Calibri"/>
        <family val="2"/>
      </rPr>
      <t>≈ 7.89N</t>
    </r>
  </si>
  <si>
    <t>Finding the angle</t>
  </si>
  <si>
    <t>x</t>
  </si>
  <si>
    <t>y</t>
  </si>
  <si>
    <t>tan^-1</t>
  </si>
  <si>
    <t>y/x</t>
  </si>
  <si>
    <t>Force (N)</t>
  </si>
  <si>
    <r>
      <t xml:space="preserve">Therefore, the Resultant angle </t>
    </r>
    <r>
      <rPr>
        <sz val="11"/>
        <color theme="1"/>
        <rFont val="Calibri"/>
        <family val="2"/>
      </rPr>
      <t>≈ 181.05 degrees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</si>
</sst>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 applyAlignment="1"/>
    <xf numFmtId="0" fontId="2" fillId="0" borderId="0" xfId="0" applyFont="1"/>
    <xf numFmtId="10" fontId="0" fillId="0" borderId="0" xfId="0" applyNumberFormat="1"/>
    <xf numFmtId="2" fontId="0" fillId="0" borderId="0" xfId="0" applyNumberFormat="1"/>
    <xf numFmtId="2" fontId="2" fillId="0" borderId="1" xfId="0" applyNumberFormat="1" applyFont="1" applyBorder="1"/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2" borderId="0" xfId="0" applyFill="1"/>
    <xf numFmtId="164" fontId="0" fillId="3" borderId="0" xfId="0" applyNumberFormat="1" applyFill="1"/>
    <xf numFmtId="3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0" fillId="0" borderId="0" xfId="0" applyAlignment="1">
      <alignment wrapText="1"/>
    </xf>
    <xf numFmtId="0" fontId="1" fillId="0" borderId="0" xfId="0" applyFont="1"/>
    <xf numFmtId="3" fontId="2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Exponential Trendlive of Pressure vs Flow Rate</a:t>
            </a:r>
          </a:p>
        </c:rich>
      </c:tx>
      <c:layout>
        <c:manualLayout>
          <c:xMode val="edge"/>
          <c:yMode val="edge"/>
          <c:x val="0.1266318897637795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03937007874016"/>
          <c:y val="0.17171296296296296"/>
          <c:w val="0.84840507436570434"/>
          <c:h val="0.687530985710119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exp"/>
            <c:dispRSqr val="1"/>
            <c:dispEq val="1"/>
            <c:trendlineLbl>
              <c:layout>
                <c:manualLayout>
                  <c:x val="-0.10760936132983377"/>
                  <c:y val="0.1245833333333333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'Question 1'!$A$3:$A$36</c:f>
              <c:numCache>
                <c:formatCode>General</c:formatCode>
                <c:ptCount val="34"/>
                <c:pt idx="0">
                  <c:v>3.1989999999999998</c:v>
                </c:pt>
                <c:pt idx="1">
                  <c:v>6.97</c:v>
                </c:pt>
                <c:pt idx="2">
                  <c:v>7.0940000000000003</c:v>
                </c:pt>
                <c:pt idx="3">
                  <c:v>11.141</c:v>
                </c:pt>
                <c:pt idx="4">
                  <c:v>13.238</c:v>
                </c:pt>
                <c:pt idx="5">
                  <c:v>13.551</c:v>
                </c:pt>
                <c:pt idx="6">
                  <c:v>17.824000000000002</c:v>
                </c:pt>
                <c:pt idx="7">
                  <c:v>20.228000000000002</c:v>
                </c:pt>
                <c:pt idx="8">
                  <c:v>36.450000000000003</c:v>
                </c:pt>
                <c:pt idx="9">
                  <c:v>43.036999999999999</c:v>
                </c:pt>
                <c:pt idx="10">
                  <c:v>44.887999999999998</c:v>
                </c:pt>
                <c:pt idx="11">
                  <c:v>45.71</c:v>
                </c:pt>
                <c:pt idx="12">
                  <c:v>48.021999999999998</c:v>
                </c:pt>
                <c:pt idx="13">
                  <c:v>49.781999999999996</c:v>
                </c:pt>
                <c:pt idx="14">
                  <c:v>53.284999999999997</c:v>
                </c:pt>
                <c:pt idx="15">
                  <c:v>56.898000000000003</c:v>
                </c:pt>
                <c:pt idx="16">
                  <c:v>58.622999999999998</c:v>
                </c:pt>
                <c:pt idx="17">
                  <c:v>62.837000000000003</c:v>
                </c:pt>
                <c:pt idx="18">
                  <c:v>63.945</c:v>
                </c:pt>
                <c:pt idx="19">
                  <c:v>65.751999999999995</c:v>
                </c:pt>
                <c:pt idx="20">
                  <c:v>68.188999999999993</c:v>
                </c:pt>
                <c:pt idx="21">
                  <c:v>68.478999999999999</c:v>
                </c:pt>
                <c:pt idx="22">
                  <c:v>69.314999999999998</c:v>
                </c:pt>
                <c:pt idx="23">
                  <c:v>69.613</c:v>
                </c:pt>
                <c:pt idx="24">
                  <c:v>72.254999999999995</c:v>
                </c:pt>
                <c:pt idx="25">
                  <c:v>75.159000000000006</c:v>
                </c:pt>
                <c:pt idx="26">
                  <c:v>79.716999999999999</c:v>
                </c:pt>
                <c:pt idx="27">
                  <c:v>84.277000000000001</c:v>
                </c:pt>
                <c:pt idx="28">
                  <c:v>87.290999999999997</c:v>
                </c:pt>
                <c:pt idx="29">
                  <c:v>90.069000000000003</c:v>
                </c:pt>
                <c:pt idx="30">
                  <c:v>91.100999999999999</c:v>
                </c:pt>
                <c:pt idx="31">
                  <c:v>95.55</c:v>
                </c:pt>
                <c:pt idx="32">
                  <c:v>96.965000000000003</c:v>
                </c:pt>
                <c:pt idx="33">
                  <c:v>97.039000000000001</c:v>
                </c:pt>
              </c:numCache>
            </c:numRef>
          </c:xVal>
          <c:yVal>
            <c:numRef>
              <c:f>'Question 1'!$B$3:$B$36</c:f>
              <c:numCache>
                <c:formatCode>General</c:formatCode>
                <c:ptCount val="34"/>
                <c:pt idx="0">
                  <c:v>0.05</c:v>
                </c:pt>
                <c:pt idx="1">
                  <c:v>3.2530000000000001</c:v>
                </c:pt>
                <c:pt idx="2">
                  <c:v>4.9690000000000003</c:v>
                </c:pt>
                <c:pt idx="3">
                  <c:v>5.2889999999999997</c:v>
                </c:pt>
                <c:pt idx="4">
                  <c:v>5.492</c:v>
                </c:pt>
                <c:pt idx="5">
                  <c:v>13.837999999999999</c:v>
                </c:pt>
                <c:pt idx="6">
                  <c:v>15.504</c:v>
                </c:pt>
                <c:pt idx="7">
                  <c:v>20.893000000000001</c:v>
                </c:pt>
                <c:pt idx="8">
                  <c:v>24.337</c:v>
                </c:pt>
                <c:pt idx="9">
                  <c:v>25.425000000000001</c:v>
                </c:pt>
                <c:pt idx="10">
                  <c:v>31.94</c:v>
                </c:pt>
                <c:pt idx="11">
                  <c:v>34.679000000000002</c:v>
                </c:pt>
                <c:pt idx="12">
                  <c:v>39.069000000000003</c:v>
                </c:pt>
                <c:pt idx="13">
                  <c:v>41.366999999999997</c:v>
                </c:pt>
                <c:pt idx="14">
                  <c:v>44.094000000000001</c:v>
                </c:pt>
                <c:pt idx="15">
                  <c:v>44.502000000000002</c:v>
                </c:pt>
                <c:pt idx="16">
                  <c:v>45.302999999999997</c:v>
                </c:pt>
                <c:pt idx="17">
                  <c:v>46.179000000000002</c:v>
                </c:pt>
                <c:pt idx="18">
                  <c:v>50.067999999999998</c:v>
                </c:pt>
                <c:pt idx="19">
                  <c:v>56.368000000000002</c:v>
                </c:pt>
                <c:pt idx="20">
                  <c:v>60.584000000000003</c:v>
                </c:pt>
                <c:pt idx="21">
                  <c:v>65.064999999999998</c:v>
                </c:pt>
                <c:pt idx="22">
                  <c:v>65.123999999999995</c:v>
                </c:pt>
                <c:pt idx="23">
                  <c:v>68.597999999999999</c:v>
                </c:pt>
                <c:pt idx="24">
                  <c:v>72.117000000000004</c:v>
                </c:pt>
                <c:pt idx="25">
                  <c:v>73.444000000000003</c:v>
                </c:pt>
                <c:pt idx="26">
                  <c:v>74.19</c:v>
                </c:pt>
                <c:pt idx="27">
                  <c:v>75.917000000000002</c:v>
                </c:pt>
                <c:pt idx="28">
                  <c:v>79.754000000000005</c:v>
                </c:pt>
                <c:pt idx="29">
                  <c:v>80.004999999999995</c:v>
                </c:pt>
                <c:pt idx="30">
                  <c:v>84.679000000000002</c:v>
                </c:pt>
                <c:pt idx="31">
                  <c:v>87.097999999999999</c:v>
                </c:pt>
                <c:pt idx="32">
                  <c:v>88.322000000000003</c:v>
                </c:pt>
                <c:pt idx="33">
                  <c:v>88.8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4B-4B23-A955-B19CE6B1D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108751"/>
        <c:axId val="688496015"/>
      </c:scatterChart>
      <c:valAx>
        <c:axId val="692108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Pressure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8496015"/>
        <c:crosses val="autoZero"/>
        <c:crossBetween val="midCat"/>
      </c:valAx>
      <c:valAx>
        <c:axId val="68849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Flow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108751"/>
        <c:crosses val="autoZero"/>
        <c:crossBetween val="midCat"/>
      </c:valAx>
      <c:spPr>
        <a:noFill/>
        <a:ln>
          <a:solidFill>
            <a:schemeClr val="tx1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Exponential Trendlive of Pressure vs Flow Rate</a:t>
            </a:r>
          </a:p>
        </c:rich>
      </c:tx>
      <c:layout>
        <c:manualLayout>
          <c:xMode val="edge"/>
          <c:yMode val="edge"/>
          <c:x val="0.1266318897637795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03937007874016"/>
          <c:y val="0.17171296296296296"/>
          <c:w val="0.84840507436570434"/>
          <c:h val="0.6875309857101195"/>
        </c:manualLayout>
      </c:layout>
      <c:scatterChart>
        <c:scatterStyle val="lineMarker"/>
        <c:varyColors val="0"/>
        <c:ser>
          <c:idx val="1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'Question 1'!$A$3:$A$36</c:f>
              <c:numCache>
                <c:formatCode>General</c:formatCode>
                <c:ptCount val="34"/>
                <c:pt idx="0">
                  <c:v>3.1989999999999998</c:v>
                </c:pt>
                <c:pt idx="1">
                  <c:v>6.97</c:v>
                </c:pt>
                <c:pt idx="2">
                  <c:v>7.0940000000000003</c:v>
                </c:pt>
                <c:pt idx="3">
                  <c:v>11.141</c:v>
                </c:pt>
                <c:pt idx="4">
                  <c:v>13.238</c:v>
                </c:pt>
                <c:pt idx="5">
                  <c:v>13.551</c:v>
                </c:pt>
                <c:pt idx="6">
                  <c:v>17.824000000000002</c:v>
                </c:pt>
                <c:pt idx="7">
                  <c:v>20.228000000000002</c:v>
                </c:pt>
                <c:pt idx="8">
                  <c:v>36.450000000000003</c:v>
                </c:pt>
                <c:pt idx="9">
                  <c:v>43.036999999999999</c:v>
                </c:pt>
                <c:pt idx="10">
                  <c:v>44.887999999999998</c:v>
                </c:pt>
                <c:pt idx="11">
                  <c:v>45.71</c:v>
                </c:pt>
                <c:pt idx="12">
                  <c:v>48.021999999999998</c:v>
                </c:pt>
                <c:pt idx="13">
                  <c:v>49.781999999999996</c:v>
                </c:pt>
                <c:pt idx="14">
                  <c:v>53.284999999999997</c:v>
                </c:pt>
                <c:pt idx="15">
                  <c:v>56.898000000000003</c:v>
                </c:pt>
                <c:pt idx="16">
                  <c:v>58.622999999999998</c:v>
                </c:pt>
                <c:pt idx="17">
                  <c:v>62.837000000000003</c:v>
                </c:pt>
                <c:pt idx="18">
                  <c:v>63.945</c:v>
                </c:pt>
                <c:pt idx="19">
                  <c:v>65.751999999999995</c:v>
                </c:pt>
                <c:pt idx="20">
                  <c:v>68.188999999999993</c:v>
                </c:pt>
                <c:pt idx="21">
                  <c:v>68.478999999999999</c:v>
                </c:pt>
                <c:pt idx="22">
                  <c:v>69.314999999999998</c:v>
                </c:pt>
                <c:pt idx="23">
                  <c:v>69.613</c:v>
                </c:pt>
                <c:pt idx="24">
                  <c:v>72.254999999999995</c:v>
                </c:pt>
                <c:pt idx="25">
                  <c:v>75.159000000000006</c:v>
                </c:pt>
                <c:pt idx="26">
                  <c:v>79.716999999999999</c:v>
                </c:pt>
                <c:pt idx="27">
                  <c:v>84.277000000000001</c:v>
                </c:pt>
                <c:pt idx="28">
                  <c:v>87.290999999999997</c:v>
                </c:pt>
                <c:pt idx="29">
                  <c:v>90.069000000000003</c:v>
                </c:pt>
                <c:pt idx="30">
                  <c:v>91.100999999999999</c:v>
                </c:pt>
                <c:pt idx="31">
                  <c:v>95.55</c:v>
                </c:pt>
                <c:pt idx="32">
                  <c:v>96.965000000000003</c:v>
                </c:pt>
                <c:pt idx="33">
                  <c:v>97.039000000000001</c:v>
                </c:pt>
              </c:numCache>
            </c:numRef>
          </c:xVal>
          <c:yVal>
            <c:numRef>
              <c:f>'Question 1'!$B$3:$B$36</c:f>
              <c:numCache>
                <c:formatCode>General</c:formatCode>
                <c:ptCount val="34"/>
                <c:pt idx="0">
                  <c:v>0.05</c:v>
                </c:pt>
                <c:pt idx="1">
                  <c:v>3.2530000000000001</c:v>
                </c:pt>
                <c:pt idx="2">
                  <c:v>4.9690000000000003</c:v>
                </c:pt>
                <c:pt idx="3">
                  <c:v>5.2889999999999997</c:v>
                </c:pt>
                <c:pt idx="4">
                  <c:v>5.492</c:v>
                </c:pt>
                <c:pt idx="5">
                  <c:v>13.837999999999999</c:v>
                </c:pt>
                <c:pt idx="6">
                  <c:v>15.504</c:v>
                </c:pt>
                <c:pt idx="7">
                  <c:v>20.893000000000001</c:v>
                </c:pt>
                <c:pt idx="8">
                  <c:v>24.337</c:v>
                </c:pt>
                <c:pt idx="9">
                  <c:v>25.425000000000001</c:v>
                </c:pt>
                <c:pt idx="10">
                  <c:v>31.94</c:v>
                </c:pt>
                <c:pt idx="11">
                  <c:v>34.679000000000002</c:v>
                </c:pt>
                <c:pt idx="12">
                  <c:v>39.069000000000003</c:v>
                </c:pt>
                <c:pt idx="13">
                  <c:v>41.366999999999997</c:v>
                </c:pt>
                <c:pt idx="14">
                  <c:v>44.094000000000001</c:v>
                </c:pt>
                <c:pt idx="15">
                  <c:v>44.502000000000002</c:v>
                </c:pt>
                <c:pt idx="16">
                  <c:v>45.302999999999997</c:v>
                </c:pt>
                <c:pt idx="17">
                  <c:v>46.179000000000002</c:v>
                </c:pt>
                <c:pt idx="18">
                  <c:v>50.067999999999998</c:v>
                </c:pt>
                <c:pt idx="19">
                  <c:v>56.368000000000002</c:v>
                </c:pt>
                <c:pt idx="20">
                  <c:v>60.584000000000003</c:v>
                </c:pt>
                <c:pt idx="21">
                  <c:v>65.064999999999998</c:v>
                </c:pt>
                <c:pt idx="22">
                  <c:v>65.123999999999995</c:v>
                </c:pt>
                <c:pt idx="23">
                  <c:v>68.597999999999999</c:v>
                </c:pt>
                <c:pt idx="24">
                  <c:v>72.117000000000004</c:v>
                </c:pt>
                <c:pt idx="25">
                  <c:v>73.444000000000003</c:v>
                </c:pt>
                <c:pt idx="26">
                  <c:v>74.19</c:v>
                </c:pt>
                <c:pt idx="27">
                  <c:v>75.917000000000002</c:v>
                </c:pt>
                <c:pt idx="28">
                  <c:v>79.754000000000005</c:v>
                </c:pt>
                <c:pt idx="29">
                  <c:v>80.004999999999995</c:v>
                </c:pt>
                <c:pt idx="30">
                  <c:v>84.679000000000002</c:v>
                </c:pt>
                <c:pt idx="31">
                  <c:v>87.097999999999999</c:v>
                </c:pt>
                <c:pt idx="32">
                  <c:v>88.322000000000003</c:v>
                </c:pt>
                <c:pt idx="33">
                  <c:v>88.8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B7B-469E-9A8A-D3466EAF302F}"/>
            </c:ext>
          </c:extLst>
        </c:ser>
        <c:ser>
          <c:idx val="0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13963692038495187"/>
                  <c:y val="4.125000000000000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'Question 1'!$A$3:$A$36</c:f>
              <c:numCache>
                <c:formatCode>General</c:formatCode>
                <c:ptCount val="34"/>
                <c:pt idx="0">
                  <c:v>3.1989999999999998</c:v>
                </c:pt>
                <c:pt idx="1">
                  <c:v>6.97</c:v>
                </c:pt>
                <c:pt idx="2">
                  <c:v>7.0940000000000003</c:v>
                </c:pt>
                <c:pt idx="3">
                  <c:v>11.141</c:v>
                </c:pt>
                <c:pt idx="4">
                  <c:v>13.238</c:v>
                </c:pt>
                <c:pt idx="5">
                  <c:v>13.551</c:v>
                </c:pt>
                <c:pt idx="6">
                  <c:v>17.824000000000002</c:v>
                </c:pt>
                <c:pt idx="7">
                  <c:v>20.228000000000002</c:v>
                </c:pt>
                <c:pt idx="8">
                  <c:v>36.450000000000003</c:v>
                </c:pt>
                <c:pt idx="9">
                  <c:v>43.036999999999999</c:v>
                </c:pt>
                <c:pt idx="10">
                  <c:v>44.887999999999998</c:v>
                </c:pt>
                <c:pt idx="11">
                  <c:v>45.71</c:v>
                </c:pt>
                <c:pt idx="12">
                  <c:v>48.021999999999998</c:v>
                </c:pt>
                <c:pt idx="13">
                  <c:v>49.781999999999996</c:v>
                </c:pt>
                <c:pt idx="14">
                  <c:v>53.284999999999997</c:v>
                </c:pt>
                <c:pt idx="15">
                  <c:v>56.898000000000003</c:v>
                </c:pt>
                <c:pt idx="16">
                  <c:v>58.622999999999998</c:v>
                </c:pt>
                <c:pt idx="17">
                  <c:v>62.837000000000003</c:v>
                </c:pt>
                <c:pt idx="18">
                  <c:v>63.945</c:v>
                </c:pt>
                <c:pt idx="19">
                  <c:v>65.751999999999995</c:v>
                </c:pt>
                <c:pt idx="20">
                  <c:v>68.188999999999993</c:v>
                </c:pt>
                <c:pt idx="21">
                  <c:v>68.478999999999999</c:v>
                </c:pt>
                <c:pt idx="22">
                  <c:v>69.314999999999998</c:v>
                </c:pt>
                <c:pt idx="23">
                  <c:v>69.613</c:v>
                </c:pt>
                <c:pt idx="24">
                  <c:v>72.254999999999995</c:v>
                </c:pt>
                <c:pt idx="25">
                  <c:v>75.159000000000006</c:v>
                </c:pt>
                <c:pt idx="26">
                  <c:v>79.716999999999999</c:v>
                </c:pt>
                <c:pt idx="27">
                  <c:v>84.277000000000001</c:v>
                </c:pt>
                <c:pt idx="28">
                  <c:v>87.290999999999997</c:v>
                </c:pt>
                <c:pt idx="29">
                  <c:v>90.069000000000003</c:v>
                </c:pt>
                <c:pt idx="30">
                  <c:v>91.100999999999999</c:v>
                </c:pt>
                <c:pt idx="31">
                  <c:v>95.55</c:v>
                </c:pt>
                <c:pt idx="32">
                  <c:v>96.965000000000003</c:v>
                </c:pt>
                <c:pt idx="33">
                  <c:v>97.039000000000001</c:v>
                </c:pt>
              </c:numCache>
            </c:numRef>
          </c:xVal>
          <c:yVal>
            <c:numRef>
              <c:f>'Question 1'!$B$3:$B$36</c:f>
              <c:numCache>
                <c:formatCode>General</c:formatCode>
                <c:ptCount val="34"/>
                <c:pt idx="0">
                  <c:v>0.05</c:v>
                </c:pt>
                <c:pt idx="1">
                  <c:v>3.2530000000000001</c:v>
                </c:pt>
                <c:pt idx="2">
                  <c:v>4.9690000000000003</c:v>
                </c:pt>
                <c:pt idx="3">
                  <c:v>5.2889999999999997</c:v>
                </c:pt>
                <c:pt idx="4">
                  <c:v>5.492</c:v>
                </c:pt>
                <c:pt idx="5">
                  <c:v>13.837999999999999</c:v>
                </c:pt>
                <c:pt idx="6">
                  <c:v>15.504</c:v>
                </c:pt>
                <c:pt idx="7">
                  <c:v>20.893000000000001</c:v>
                </c:pt>
                <c:pt idx="8">
                  <c:v>24.337</c:v>
                </c:pt>
                <c:pt idx="9">
                  <c:v>25.425000000000001</c:v>
                </c:pt>
                <c:pt idx="10">
                  <c:v>31.94</c:v>
                </c:pt>
                <c:pt idx="11">
                  <c:v>34.679000000000002</c:v>
                </c:pt>
                <c:pt idx="12">
                  <c:v>39.069000000000003</c:v>
                </c:pt>
                <c:pt idx="13">
                  <c:v>41.366999999999997</c:v>
                </c:pt>
                <c:pt idx="14">
                  <c:v>44.094000000000001</c:v>
                </c:pt>
                <c:pt idx="15">
                  <c:v>44.502000000000002</c:v>
                </c:pt>
                <c:pt idx="16">
                  <c:v>45.302999999999997</c:v>
                </c:pt>
                <c:pt idx="17">
                  <c:v>46.179000000000002</c:v>
                </c:pt>
                <c:pt idx="18">
                  <c:v>50.067999999999998</c:v>
                </c:pt>
                <c:pt idx="19">
                  <c:v>56.368000000000002</c:v>
                </c:pt>
                <c:pt idx="20">
                  <c:v>60.584000000000003</c:v>
                </c:pt>
                <c:pt idx="21">
                  <c:v>65.064999999999998</c:v>
                </c:pt>
                <c:pt idx="22">
                  <c:v>65.123999999999995</c:v>
                </c:pt>
                <c:pt idx="23">
                  <c:v>68.597999999999999</c:v>
                </c:pt>
                <c:pt idx="24">
                  <c:v>72.117000000000004</c:v>
                </c:pt>
                <c:pt idx="25">
                  <c:v>73.444000000000003</c:v>
                </c:pt>
                <c:pt idx="26">
                  <c:v>74.19</c:v>
                </c:pt>
                <c:pt idx="27">
                  <c:v>75.917000000000002</c:v>
                </c:pt>
                <c:pt idx="28">
                  <c:v>79.754000000000005</c:v>
                </c:pt>
                <c:pt idx="29">
                  <c:v>80.004999999999995</c:v>
                </c:pt>
                <c:pt idx="30">
                  <c:v>84.679000000000002</c:v>
                </c:pt>
                <c:pt idx="31">
                  <c:v>87.097999999999999</c:v>
                </c:pt>
                <c:pt idx="32">
                  <c:v>88.322000000000003</c:v>
                </c:pt>
                <c:pt idx="33">
                  <c:v>88.8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7B-469E-9A8A-D3466EAF3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108751"/>
        <c:axId val="688496015"/>
      </c:scatterChart>
      <c:valAx>
        <c:axId val="692108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Pressure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8496015"/>
        <c:crosses val="autoZero"/>
        <c:crossBetween val="midCat"/>
      </c:valAx>
      <c:valAx>
        <c:axId val="68849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Flow Rate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108751"/>
        <c:crosses val="autoZero"/>
        <c:crossBetween val="midCat"/>
      </c:valAx>
      <c:spPr>
        <a:noFill/>
        <a:ln>
          <a:solidFill>
            <a:schemeClr val="tx1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Surface</a:t>
            </a:r>
            <a:r>
              <a:rPr lang="en-US" baseline="0"/>
              <a:t> Plot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20"/>
      <c:rotY val="30"/>
      <c:rAngAx val="0"/>
      <c:perspective val="4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tx>
            <c:v>0</c:v>
          </c:tx>
          <c:spPr>
            <a:solidFill>
              <a:schemeClr val="accent1"/>
            </a:solidFill>
            <a:ln/>
            <a:effectLst/>
            <a:sp3d/>
          </c:spPr>
          <c:val>
            <c:numRef>
              <c:f>'Question 3'!$C$6:$L$6</c:f>
              <c:numCache>
                <c:formatCode>0.0</c:formatCode>
                <c:ptCount val="10"/>
                <c:pt idx="0">
                  <c:v>0.30000000000000004</c:v>
                </c:pt>
                <c:pt idx="1">
                  <c:v>0.60000000000000009</c:v>
                </c:pt>
                <c:pt idx="2">
                  <c:v>0.89999999999999991</c:v>
                </c:pt>
                <c:pt idx="3">
                  <c:v>1.2000000000000002</c:v>
                </c:pt>
                <c:pt idx="4">
                  <c:v>1.5</c:v>
                </c:pt>
                <c:pt idx="5">
                  <c:v>1.7999999999999998</c:v>
                </c:pt>
                <c:pt idx="6">
                  <c:v>2.0999999999999996</c:v>
                </c:pt>
                <c:pt idx="7">
                  <c:v>2.4000000000000004</c:v>
                </c:pt>
                <c:pt idx="8">
                  <c:v>2.7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A-4136-923C-EF137A7F0676}"/>
            </c:ext>
          </c:extLst>
        </c:ser>
        <c:ser>
          <c:idx val="1"/>
          <c:order val="1"/>
          <c:tx>
            <c:v>0.1</c:v>
          </c:tx>
          <c:spPr>
            <a:solidFill>
              <a:schemeClr val="accent2"/>
            </a:solidFill>
            <a:ln/>
            <a:effectLst/>
            <a:sp3d/>
          </c:spPr>
          <c:val>
            <c:numRef>
              <c:f>'Question 3'!$C$7:$L$7</c:f>
              <c:numCache>
                <c:formatCode>0.0</c:formatCode>
                <c:ptCount val="10"/>
                <c:pt idx="0">
                  <c:v>0.8</c:v>
                </c:pt>
                <c:pt idx="1">
                  <c:v>1.1000000000000001</c:v>
                </c:pt>
                <c:pt idx="2">
                  <c:v>1.4</c:v>
                </c:pt>
                <c:pt idx="3">
                  <c:v>1.7000000000000002</c:v>
                </c:pt>
                <c:pt idx="4">
                  <c:v>2</c:v>
                </c:pt>
                <c:pt idx="5">
                  <c:v>2.2999999999999998</c:v>
                </c:pt>
                <c:pt idx="6">
                  <c:v>2.5999999999999996</c:v>
                </c:pt>
                <c:pt idx="7">
                  <c:v>2.9000000000000004</c:v>
                </c:pt>
                <c:pt idx="8">
                  <c:v>3.2</c:v>
                </c:pt>
                <c:pt idx="9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A-4136-923C-EF137A7F0676}"/>
            </c:ext>
          </c:extLst>
        </c:ser>
        <c:ser>
          <c:idx val="2"/>
          <c:order val="2"/>
          <c:tx>
            <c:v>0.2</c:v>
          </c:tx>
          <c:spPr>
            <a:solidFill>
              <a:schemeClr val="accent3"/>
            </a:solidFill>
            <a:ln/>
            <a:effectLst/>
            <a:sp3d/>
          </c:spPr>
          <c:val>
            <c:numRef>
              <c:f>'Question 3'!$C$8:$L$8</c:f>
              <c:numCache>
                <c:formatCode>0.0</c:formatCode>
                <c:ptCount val="10"/>
                <c:pt idx="0">
                  <c:v>1.3</c:v>
                </c:pt>
                <c:pt idx="1">
                  <c:v>1.6</c:v>
                </c:pt>
                <c:pt idx="2">
                  <c:v>1.9</c:v>
                </c:pt>
                <c:pt idx="3">
                  <c:v>2.2000000000000002</c:v>
                </c:pt>
                <c:pt idx="4">
                  <c:v>2.5</c:v>
                </c:pt>
                <c:pt idx="5">
                  <c:v>2.8</c:v>
                </c:pt>
                <c:pt idx="6">
                  <c:v>3.0999999999999996</c:v>
                </c:pt>
                <c:pt idx="7">
                  <c:v>3.4000000000000004</c:v>
                </c:pt>
                <c:pt idx="8">
                  <c:v>3.7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CA-4136-923C-EF137A7F0676}"/>
            </c:ext>
          </c:extLst>
        </c:ser>
        <c:ser>
          <c:idx val="3"/>
          <c:order val="3"/>
          <c:tx>
            <c:v>0.3</c:v>
          </c:tx>
          <c:spPr>
            <a:solidFill>
              <a:schemeClr val="accent4"/>
            </a:solidFill>
            <a:ln/>
            <a:effectLst/>
            <a:sp3d/>
          </c:spPr>
          <c:val>
            <c:numRef>
              <c:f>'Question 3'!$C$9:$L$9</c:f>
              <c:numCache>
                <c:formatCode>0.0</c:formatCode>
                <c:ptCount val="10"/>
                <c:pt idx="0">
                  <c:v>1.8</c:v>
                </c:pt>
                <c:pt idx="1">
                  <c:v>2.1</c:v>
                </c:pt>
                <c:pt idx="2">
                  <c:v>2.4</c:v>
                </c:pt>
                <c:pt idx="3">
                  <c:v>2.7</c:v>
                </c:pt>
                <c:pt idx="4">
                  <c:v>3</c:v>
                </c:pt>
                <c:pt idx="5">
                  <c:v>3.3</c:v>
                </c:pt>
                <c:pt idx="6">
                  <c:v>3.5999999999999996</c:v>
                </c:pt>
                <c:pt idx="7">
                  <c:v>3.9000000000000004</c:v>
                </c:pt>
                <c:pt idx="8">
                  <c:v>4.2</c:v>
                </c:pt>
                <c:pt idx="9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CA-4136-923C-EF137A7F0676}"/>
            </c:ext>
          </c:extLst>
        </c:ser>
        <c:ser>
          <c:idx val="4"/>
          <c:order val="4"/>
          <c:tx>
            <c:v>0.4</c:v>
          </c:tx>
          <c:spPr>
            <a:solidFill>
              <a:schemeClr val="accent5"/>
            </a:solidFill>
            <a:ln/>
            <a:effectLst/>
            <a:sp3d/>
          </c:spPr>
          <c:val>
            <c:numRef>
              <c:f>'Question 3'!$C$10:$L$10</c:f>
              <c:numCache>
                <c:formatCode>0.0</c:formatCode>
                <c:ptCount val="10"/>
                <c:pt idx="0">
                  <c:v>2.2999999999999998</c:v>
                </c:pt>
                <c:pt idx="1">
                  <c:v>2.6</c:v>
                </c:pt>
                <c:pt idx="2">
                  <c:v>2.9</c:v>
                </c:pt>
                <c:pt idx="3">
                  <c:v>3.2</c:v>
                </c:pt>
                <c:pt idx="4">
                  <c:v>3.5</c:v>
                </c:pt>
                <c:pt idx="5">
                  <c:v>3.8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4.7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CA-4136-923C-EF137A7F0676}"/>
            </c:ext>
          </c:extLst>
        </c:ser>
        <c:ser>
          <c:idx val="5"/>
          <c:order val="5"/>
          <c:tx>
            <c:v>0.5</c:v>
          </c:tx>
          <c:spPr>
            <a:solidFill>
              <a:schemeClr val="accent6"/>
            </a:solidFill>
            <a:ln/>
            <a:effectLst/>
            <a:sp3d/>
          </c:spPr>
          <c:val>
            <c:numRef>
              <c:f>'Question 3'!$C$11:$L$11</c:f>
              <c:numCache>
                <c:formatCode>0.0</c:formatCode>
                <c:ptCount val="10"/>
                <c:pt idx="0">
                  <c:v>2.8</c:v>
                </c:pt>
                <c:pt idx="1">
                  <c:v>3.1</c:v>
                </c:pt>
                <c:pt idx="2">
                  <c:v>3.4</c:v>
                </c:pt>
                <c:pt idx="3">
                  <c:v>3.7</c:v>
                </c:pt>
                <c:pt idx="4">
                  <c:v>4</c:v>
                </c:pt>
                <c:pt idx="5">
                  <c:v>4.3</c:v>
                </c:pt>
                <c:pt idx="6">
                  <c:v>4.5999999999999996</c:v>
                </c:pt>
                <c:pt idx="7">
                  <c:v>4.9000000000000004</c:v>
                </c:pt>
                <c:pt idx="8">
                  <c:v>5.2</c:v>
                </c:pt>
                <c:pt idx="9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CA-4136-923C-EF137A7F0676}"/>
            </c:ext>
          </c:extLst>
        </c:ser>
        <c:ser>
          <c:idx val="6"/>
          <c:order val="6"/>
          <c:tx>
            <c:v>0.6</c:v>
          </c:tx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val>
            <c:numRef>
              <c:f>'Question 3'!$C$12:$L$12</c:f>
              <c:numCache>
                <c:formatCode>0.0</c:formatCode>
                <c:ptCount val="10"/>
                <c:pt idx="0">
                  <c:v>3.3</c:v>
                </c:pt>
                <c:pt idx="1">
                  <c:v>3.6</c:v>
                </c:pt>
                <c:pt idx="2">
                  <c:v>3.9</c:v>
                </c:pt>
                <c:pt idx="3">
                  <c:v>4.2</c:v>
                </c:pt>
                <c:pt idx="4">
                  <c:v>4.5</c:v>
                </c:pt>
                <c:pt idx="5">
                  <c:v>4.8</c:v>
                </c:pt>
                <c:pt idx="6">
                  <c:v>5.0999999999999996</c:v>
                </c:pt>
                <c:pt idx="7">
                  <c:v>5.4</c:v>
                </c:pt>
                <c:pt idx="8">
                  <c:v>5.7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CA-4136-923C-EF137A7F0676}"/>
            </c:ext>
          </c:extLst>
        </c:ser>
        <c:ser>
          <c:idx val="7"/>
          <c:order val="7"/>
          <c:tx>
            <c:v>0.7</c:v>
          </c:tx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val>
            <c:numRef>
              <c:f>'Question 3'!$C$13:$L$13</c:f>
              <c:numCache>
                <c:formatCode>0.0</c:formatCode>
                <c:ptCount val="10"/>
                <c:pt idx="0">
                  <c:v>3.8</c:v>
                </c:pt>
                <c:pt idx="1">
                  <c:v>4.0999999999999996</c:v>
                </c:pt>
                <c:pt idx="2">
                  <c:v>4.4000000000000004</c:v>
                </c:pt>
                <c:pt idx="3">
                  <c:v>4.7</c:v>
                </c:pt>
                <c:pt idx="4">
                  <c:v>5</c:v>
                </c:pt>
                <c:pt idx="5">
                  <c:v>5.3</c:v>
                </c:pt>
                <c:pt idx="6">
                  <c:v>5.6</c:v>
                </c:pt>
                <c:pt idx="7">
                  <c:v>5.9</c:v>
                </c:pt>
                <c:pt idx="8">
                  <c:v>6.2</c:v>
                </c:pt>
                <c:pt idx="9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CA-4136-923C-EF137A7F0676}"/>
            </c:ext>
          </c:extLst>
        </c:ser>
        <c:bandFmts>
          <c:bandFmt>
            <c:idx val="0"/>
            <c:spPr>
              <a:solidFill>
                <a:schemeClr val="accent1"/>
              </a:solidFill>
              <a:ln/>
              <a:effectLst/>
              <a:sp3d/>
            </c:spPr>
          </c:bandFmt>
          <c:bandFmt>
            <c:idx val="1"/>
            <c:spPr>
              <a:solidFill>
                <a:schemeClr val="accent2"/>
              </a:solidFill>
              <a:ln/>
              <a:effectLst/>
              <a:sp3d/>
            </c:spPr>
          </c:bandFmt>
          <c:bandFmt>
            <c:idx val="2"/>
            <c:spPr>
              <a:solidFill>
                <a:schemeClr val="accent3"/>
              </a:solidFill>
              <a:ln/>
              <a:effectLst/>
              <a:sp3d/>
            </c:spPr>
          </c:bandFmt>
          <c:bandFmt>
            <c:idx val="3"/>
            <c:spPr>
              <a:solidFill>
                <a:schemeClr val="accent4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1737048799"/>
        <c:axId val="1737039231"/>
        <c:axId val="1630394543"/>
      </c:surface3DChart>
      <c:catAx>
        <c:axId val="1737048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X-axis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7039231"/>
        <c:crosses val="autoZero"/>
        <c:auto val="1"/>
        <c:lblAlgn val="ctr"/>
        <c:lblOffset val="100"/>
        <c:noMultiLvlLbl val="0"/>
      </c:catAx>
      <c:valAx>
        <c:axId val="1737039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F(X,Y) Z-axis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7048799"/>
        <c:crosses val="autoZero"/>
        <c:crossBetween val="midCat"/>
      </c:valAx>
      <c:serAx>
        <c:axId val="1630394543"/>
        <c:scaling>
          <c:orientation val="minMax"/>
        </c:scaling>
        <c:delete val="0"/>
        <c:axPos val="b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Y-axis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7039231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9525</xdr:rowOff>
    </xdr:from>
    <xdr:to>
      <xdr:col>10</xdr:col>
      <xdr:colOff>314325</xdr:colOff>
      <xdr:row>18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44</xdr:row>
      <xdr:rowOff>100012</xdr:rowOff>
    </xdr:from>
    <xdr:to>
      <xdr:col>5</xdr:col>
      <xdr:colOff>314325</xdr:colOff>
      <xdr:row>58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57150</xdr:rowOff>
    </xdr:from>
    <xdr:to>
      <xdr:col>0</xdr:col>
      <xdr:colOff>323851</xdr:colOff>
      <xdr:row>9</xdr:row>
      <xdr:rowOff>9525</xdr:rowOff>
    </xdr:to>
    <xdr:cxnSp macro="">
      <xdr:nvCxnSpPr>
        <xdr:cNvPr id="4" name="Straight Arrow Connector 3"/>
        <xdr:cNvCxnSpPr/>
      </xdr:nvCxnSpPr>
      <xdr:spPr>
        <a:xfrm flipH="1">
          <a:off x="314325" y="1057275"/>
          <a:ext cx="9526" cy="71437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4</xdr:row>
      <xdr:rowOff>28575</xdr:rowOff>
    </xdr:from>
    <xdr:to>
      <xdr:col>1</xdr:col>
      <xdr:colOff>504825</xdr:colOff>
      <xdr:row>5</xdr:row>
      <xdr:rowOff>9525</xdr:rowOff>
    </xdr:to>
    <xdr:cxnSp macro="">
      <xdr:nvCxnSpPr>
        <xdr:cNvPr id="6" name="Straight Arrow Connector 5"/>
        <xdr:cNvCxnSpPr/>
      </xdr:nvCxnSpPr>
      <xdr:spPr>
        <a:xfrm>
          <a:off x="952500" y="838200"/>
          <a:ext cx="161925" cy="1714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152401</xdr:colOff>
      <xdr:row>3</xdr:row>
      <xdr:rowOff>95250</xdr:rowOff>
    </xdr:from>
    <xdr:to>
      <xdr:col>4</xdr:col>
      <xdr:colOff>152400</xdr:colOff>
      <xdr:row>3</xdr:row>
      <xdr:rowOff>95250</xdr:rowOff>
    </xdr:to>
    <xdr:cxnSp macro="">
      <xdr:nvCxnSpPr>
        <xdr:cNvPr id="9" name="Straight Arrow Connector 8"/>
        <xdr:cNvCxnSpPr/>
      </xdr:nvCxnSpPr>
      <xdr:spPr>
        <a:xfrm>
          <a:off x="1143001" y="695325"/>
          <a:ext cx="1257299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319086</xdr:colOff>
      <xdr:row>3</xdr:row>
      <xdr:rowOff>0</xdr:rowOff>
    </xdr:from>
    <xdr:to>
      <xdr:col>20</xdr:col>
      <xdr:colOff>609599</xdr:colOff>
      <xdr:row>19</xdr:row>
      <xdr:rowOff>90487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25" workbookViewId="0">
      <selection sqref="A1:B1"/>
    </sheetView>
  </sheetViews>
  <sheetFormatPr defaultRowHeight="15" x14ac:dyDescent="0.25"/>
  <cols>
    <col min="1" max="1" width="17.7109375" customWidth="1"/>
    <col min="2" max="2" width="22.140625" customWidth="1"/>
    <col min="4" max="4" width="10.85546875" customWidth="1"/>
  </cols>
  <sheetData>
    <row r="1" spans="1:8" ht="15.75" x14ac:dyDescent="0.25">
      <c r="A1" s="18" t="s">
        <v>14</v>
      </c>
      <c r="B1" s="18"/>
    </row>
    <row r="2" spans="1:8" x14ac:dyDescent="0.25">
      <c r="A2" t="s">
        <v>0</v>
      </c>
      <c r="B2" t="s">
        <v>1</v>
      </c>
    </row>
    <row r="3" spans="1:8" x14ac:dyDescent="0.25">
      <c r="A3">
        <v>3.1989999999999998</v>
      </c>
      <c r="B3">
        <v>0.05</v>
      </c>
      <c r="D3" s="17" t="s">
        <v>6</v>
      </c>
      <c r="E3" s="17"/>
      <c r="F3" s="17"/>
      <c r="G3" s="17"/>
      <c r="H3" s="17"/>
    </row>
    <row r="4" spans="1:8" x14ac:dyDescent="0.25">
      <c r="A4">
        <v>6.97</v>
      </c>
      <c r="B4">
        <v>3.2530000000000001</v>
      </c>
    </row>
    <row r="5" spans="1:8" x14ac:dyDescent="0.25">
      <c r="A5">
        <v>7.0940000000000003</v>
      </c>
      <c r="B5">
        <v>4.9690000000000003</v>
      </c>
    </row>
    <row r="6" spans="1:8" x14ac:dyDescent="0.25">
      <c r="A6">
        <v>11.141</v>
      </c>
      <c r="B6">
        <v>5.2889999999999997</v>
      </c>
    </row>
    <row r="7" spans="1:8" x14ac:dyDescent="0.25">
      <c r="A7">
        <v>13.238</v>
      </c>
      <c r="B7">
        <v>5.492</v>
      </c>
    </row>
    <row r="8" spans="1:8" x14ac:dyDescent="0.25">
      <c r="A8">
        <v>13.551</v>
      </c>
      <c r="B8">
        <v>13.837999999999999</v>
      </c>
    </row>
    <row r="9" spans="1:8" x14ac:dyDescent="0.25">
      <c r="A9">
        <v>17.824000000000002</v>
      </c>
      <c r="B9">
        <v>15.504</v>
      </c>
    </row>
    <row r="10" spans="1:8" x14ac:dyDescent="0.25">
      <c r="A10">
        <v>20.228000000000002</v>
      </c>
      <c r="B10">
        <v>20.893000000000001</v>
      </c>
    </row>
    <row r="11" spans="1:8" x14ac:dyDescent="0.25">
      <c r="A11">
        <v>36.450000000000003</v>
      </c>
      <c r="B11">
        <v>24.337</v>
      </c>
    </row>
    <row r="12" spans="1:8" x14ac:dyDescent="0.25">
      <c r="A12">
        <v>43.036999999999999</v>
      </c>
      <c r="B12">
        <v>25.425000000000001</v>
      </c>
    </row>
    <row r="13" spans="1:8" x14ac:dyDescent="0.25">
      <c r="A13">
        <v>44.887999999999998</v>
      </c>
      <c r="B13">
        <v>31.94</v>
      </c>
    </row>
    <row r="14" spans="1:8" x14ac:dyDescent="0.25">
      <c r="A14">
        <v>45.71</v>
      </c>
      <c r="B14">
        <v>34.679000000000002</v>
      </c>
    </row>
    <row r="15" spans="1:8" x14ac:dyDescent="0.25">
      <c r="A15">
        <v>48.021999999999998</v>
      </c>
      <c r="B15">
        <v>39.069000000000003</v>
      </c>
    </row>
    <row r="16" spans="1:8" x14ac:dyDescent="0.25">
      <c r="A16">
        <v>49.781999999999996</v>
      </c>
      <c r="B16">
        <v>41.366999999999997</v>
      </c>
    </row>
    <row r="17" spans="1:2" x14ac:dyDescent="0.25">
      <c r="A17">
        <v>53.284999999999997</v>
      </c>
      <c r="B17">
        <v>44.094000000000001</v>
      </c>
    </row>
    <row r="18" spans="1:2" x14ac:dyDescent="0.25">
      <c r="A18">
        <v>56.898000000000003</v>
      </c>
      <c r="B18">
        <v>44.502000000000002</v>
      </c>
    </row>
    <row r="19" spans="1:2" x14ac:dyDescent="0.25">
      <c r="A19">
        <v>58.622999999999998</v>
      </c>
      <c r="B19">
        <v>45.302999999999997</v>
      </c>
    </row>
    <row r="20" spans="1:2" x14ac:dyDescent="0.25">
      <c r="A20">
        <v>62.837000000000003</v>
      </c>
      <c r="B20">
        <v>46.179000000000002</v>
      </c>
    </row>
    <row r="21" spans="1:2" x14ac:dyDescent="0.25">
      <c r="A21">
        <v>63.945</v>
      </c>
      <c r="B21">
        <v>50.067999999999998</v>
      </c>
    </row>
    <row r="22" spans="1:2" x14ac:dyDescent="0.25">
      <c r="A22">
        <v>65.751999999999995</v>
      </c>
      <c r="B22">
        <v>56.368000000000002</v>
      </c>
    </row>
    <row r="23" spans="1:2" x14ac:dyDescent="0.25">
      <c r="A23">
        <v>68.188999999999993</v>
      </c>
      <c r="B23">
        <v>60.584000000000003</v>
      </c>
    </row>
    <row r="24" spans="1:2" x14ac:dyDescent="0.25">
      <c r="A24">
        <v>68.478999999999999</v>
      </c>
      <c r="B24">
        <v>65.064999999999998</v>
      </c>
    </row>
    <row r="25" spans="1:2" x14ac:dyDescent="0.25">
      <c r="A25">
        <v>69.314999999999998</v>
      </c>
      <c r="B25">
        <v>65.123999999999995</v>
      </c>
    </row>
    <row r="26" spans="1:2" x14ac:dyDescent="0.25">
      <c r="A26">
        <v>69.613</v>
      </c>
      <c r="B26">
        <v>68.597999999999999</v>
      </c>
    </row>
    <row r="27" spans="1:2" x14ac:dyDescent="0.25">
      <c r="A27">
        <v>72.254999999999995</v>
      </c>
      <c r="B27">
        <v>72.117000000000004</v>
      </c>
    </row>
    <row r="28" spans="1:2" x14ac:dyDescent="0.25">
      <c r="A28">
        <v>75.159000000000006</v>
      </c>
      <c r="B28">
        <v>73.444000000000003</v>
      </c>
    </row>
    <row r="29" spans="1:2" x14ac:dyDescent="0.25">
      <c r="A29">
        <v>79.716999999999999</v>
      </c>
      <c r="B29">
        <v>74.19</v>
      </c>
    </row>
    <row r="30" spans="1:2" x14ac:dyDescent="0.25">
      <c r="A30">
        <v>84.277000000000001</v>
      </c>
      <c r="B30">
        <v>75.917000000000002</v>
      </c>
    </row>
    <row r="31" spans="1:2" x14ac:dyDescent="0.25">
      <c r="A31">
        <v>87.290999999999997</v>
      </c>
      <c r="B31">
        <v>79.754000000000005</v>
      </c>
    </row>
    <row r="32" spans="1:2" x14ac:dyDescent="0.25">
      <c r="A32">
        <v>90.069000000000003</v>
      </c>
      <c r="B32">
        <v>80.004999999999995</v>
      </c>
    </row>
    <row r="33" spans="1:4" x14ac:dyDescent="0.25">
      <c r="A33">
        <v>91.100999999999999</v>
      </c>
      <c r="B33">
        <v>84.679000000000002</v>
      </c>
    </row>
    <row r="34" spans="1:4" x14ac:dyDescent="0.25">
      <c r="A34">
        <v>95.55</v>
      </c>
      <c r="B34">
        <v>87.097999999999999</v>
      </c>
    </row>
    <row r="35" spans="1:4" x14ac:dyDescent="0.25">
      <c r="A35">
        <v>96.965000000000003</v>
      </c>
      <c r="B35">
        <v>88.322000000000003</v>
      </c>
    </row>
    <row r="36" spans="1:4" x14ac:dyDescent="0.25">
      <c r="A36">
        <v>97.039000000000001</v>
      </c>
      <c r="B36">
        <v>88.8</v>
      </c>
    </row>
    <row r="38" spans="1:4" x14ac:dyDescent="0.25">
      <c r="A38" s="19" t="s">
        <v>13</v>
      </c>
      <c r="B38" s="19"/>
    </row>
    <row r="39" spans="1:4" x14ac:dyDescent="0.25">
      <c r="A39" s="20" t="s">
        <v>5</v>
      </c>
      <c r="B39" s="20"/>
      <c r="C39" s="20"/>
      <c r="D39" s="20"/>
    </row>
    <row r="40" spans="1:4" x14ac:dyDescent="0.25">
      <c r="A40" s="17" t="s">
        <v>2</v>
      </c>
      <c r="B40" s="17"/>
      <c r="C40" s="17"/>
      <c r="D40" s="17"/>
    </row>
    <row r="41" spans="1:4" ht="16.5" customHeight="1" x14ac:dyDescent="0.25">
      <c r="A41" s="17" t="s">
        <v>3</v>
      </c>
      <c r="B41" s="17"/>
      <c r="C41" s="17"/>
      <c r="D41" s="17"/>
    </row>
    <row r="42" spans="1:4" x14ac:dyDescent="0.25">
      <c r="A42" s="21" t="s">
        <v>4</v>
      </c>
      <c r="B42" s="21"/>
      <c r="C42" s="21"/>
      <c r="D42" s="21"/>
    </row>
    <row r="43" spans="1:4" x14ac:dyDescent="0.25">
      <c r="A43" s="1"/>
      <c r="B43" s="1"/>
      <c r="C43" s="1"/>
      <c r="D43" s="1"/>
    </row>
    <row r="44" spans="1:4" ht="15.75" x14ac:dyDescent="0.25">
      <c r="A44" s="18" t="s">
        <v>12</v>
      </c>
      <c r="B44" s="18"/>
    </row>
    <row r="61" spans="1:4" x14ac:dyDescent="0.25">
      <c r="A61" s="17" t="s">
        <v>7</v>
      </c>
      <c r="B61" s="17"/>
      <c r="C61" s="17"/>
      <c r="D61" s="17"/>
    </row>
    <row r="62" spans="1:4" x14ac:dyDescent="0.25">
      <c r="A62" s="20" t="s">
        <v>8</v>
      </c>
      <c r="B62" s="20"/>
    </row>
    <row r="63" spans="1:4" x14ac:dyDescent="0.25">
      <c r="A63" s="17" t="s">
        <v>9</v>
      </c>
      <c r="B63" s="17"/>
      <c r="C63" s="17"/>
      <c r="D63" s="17"/>
    </row>
    <row r="64" spans="1:4" x14ac:dyDescent="0.25">
      <c r="A64" t="s">
        <v>10</v>
      </c>
      <c r="B64">
        <f>0.0024*(105)^2 + 0.7228*(105) - 1.3122</f>
        <v>101.04179999999999</v>
      </c>
    </row>
    <row r="65" spans="1:2" x14ac:dyDescent="0.25">
      <c r="A65" s="17" t="s">
        <v>11</v>
      </c>
      <c r="B65" s="17"/>
    </row>
  </sheetData>
  <mergeCells count="12">
    <mergeCell ref="A65:B65"/>
    <mergeCell ref="A1:B1"/>
    <mergeCell ref="A38:B38"/>
    <mergeCell ref="A39:D39"/>
    <mergeCell ref="A42:D42"/>
    <mergeCell ref="A40:D40"/>
    <mergeCell ref="A41:D41"/>
    <mergeCell ref="A44:B44"/>
    <mergeCell ref="D3:H3"/>
    <mergeCell ref="A61:D61"/>
    <mergeCell ref="A62:B62"/>
    <mergeCell ref="A63:D63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pane ySplit="4" topLeftCell="A103" activePane="bottomLeft" state="frozen"/>
      <selection pane="bottomLeft" activeCell="C121" sqref="C121"/>
    </sheetView>
  </sheetViews>
  <sheetFormatPr defaultRowHeight="15" x14ac:dyDescent="0.25"/>
  <cols>
    <col min="2" max="2" width="23.7109375" customWidth="1"/>
    <col min="3" max="3" width="24.7109375" bestFit="1" customWidth="1"/>
    <col min="4" max="4" width="18.140625" bestFit="1" customWidth="1"/>
    <col min="5" max="5" width="22.42578125" bestFit="1" customWidth="1"/>
    <col min="6" max="6" width="24.85546875" bestFit="1" customWidth="1"/>
    <col min="7" max="7" width="14.28515625" bestFit="1" customWidth="1"/>
  </cols>
  <sheetData>
    <row r="1" spans="1:7" ht="15.75" x14ac:dyDescent="0.25">
      <c r="A1" s="18" t="s">
        <v>14</v>
      </c>
      <c r="B1" s="18"/>
      <c r="C1" s="18"/>
      <c r="D1" s="18"/>
      <c r="E1" s="18"/>
      <c r="F1" s="18"/>
      <c r="G1" s="18"/>
    </row>
    <row r="2" spans="1:7" x14ac:dyDescent="0.25">
      <c r="A2" t="s">
        <v>21</v>
      </c>
      <c r="B2" t="s">
        <v>22</v>
      </c>
      <c r="C2" t="s">
        <v>23</v>
      </c>
      <c r="D2" t="s">
        <v>24</v>
      </c>
    </row>
    <row r="3" spans="1:7" x14ac:dyDescent="0.25">
      <c r="A3">
        <v>10000</v>
      </c>
      <c r="B3" s="6">
        <v>0.01</v>
      </c>
      <c r="C3">
        <v>222.5</v>
      </c>
      <c r="D3">
        <v>5</v>
      </c>
    </row>
    <row r="4" spans="1:7" ht="15.75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25</v>
      </c>
    </row>
    <row r="5" spans="1:7" x14ac:dyDescent="0.25">
      <c r="A5">
        <v>1</v>
      </c>
      <c r="B5" s="7">
        <f>A3</f>
        <v>10000</v>
      </c>
      <c r="C5">
        <f>C3</f>
        <v>222.5</v>
      </c>
      <c r="D5" s="7">
        <f>A3*B3</f>
        <v>100</v>
      </c>
      <c r="E5" s="7">
        <f>C5-D5</f>
        <v>122.5</v>
      </c>
      <c r="F5" s="7">
        <f>B5-E5</f>
        <v>9877.5</v>
      </c>
      <c r="G5" s="7">
        <f>D5</f>
        <v>100</v>
      </c>
    </row>
    <row r="6" spans="1:7" x14ac:dyDescent="0.25">
      <c r="A6">
        <v>2</v>
      </c>
      <c r="B6" s="7">
        <f>IF(F5&gt;0,F5,0)</f>
        <v>9877.5</v>
      </c>
      <c r="C6">
        <f>C5</f>
        <v>222.5</v>
      </c>
      <c r="D6" s="7">
        <f>B6*1%</f>
        <v>98.775000000000006</v>
      </c>
      <c r="E6" s="7">
        <f t="shared" ref="E6:E64" si="0">C6-D6</f>
        <v>123.72499999999999</v>
      </c>
      <c r="F6" s="7">
        <f t="shared" ref="F6:F64" si="1">B6-E6</f>
        <v>9753.7749999999996</v>
      </c>
      <c r="G6" s="7">
        <f>G5+D6</f>
        <v>198.77500000000001</v>
      </c>
    </row>
    <row r="7" spans="1:7" x14ac:dyDescent="0.25">
      <c r="A7" s="2">
        <v>3</v>
      </c>
      <c r="B7" s="7">
        <f t="shared" ref="B7:B64" si="2">IF(F6&gt;0,F6,0)</f>
        <v>9753.7749999999996</v>
      </c>
      <c r="C7" s="2">
        <f t="shared" ref="C7:C63" si="3">C6</f>
        <v>222.5</v>
      </c>
      <c r="D7" s="7">
        <f t="shared" ref="D7:D64" si="4">B7*1%</f>
        <v>97.537750000000003</v>
      </c>
      <c r="E7" s="7">
        <f t="shared" si="0"/>
        <v>124.96225</v>
      </c>
      <c r="F7" s="7">
        <f t="shared" si="1"/>
        <v>9628.8127499999991</v>
      </c>
      <c r="G7" s="7">
        <f t="shared" ref="G7:G64" si="5">G6+D7</f>
        <v>296.31274999999999</v>
      </c>
    </row>
    <row r="8" spans="1:7" x14ac:dyDescent="0.25">
      <c r="A8" s="2">
        <v>4</v>
      </c>
      <c r="B8" s="7">
        <f t="shared" si="2"/>
        <v>9628.8127499999991</v>
      </c>
      <c r="C8" s="2">
        <f t="shared" si="3"/>
        <v>222.5</v>
      </c>
      <c r="D8" s="7">
        <f t="shared" si="4"/>
        <v>96.288127499999987</v>
      </c>
      <c r="E8" s="7">
        <f t="shared" si="0"/>
        <v>126.21187250000001</v>
      </c>
      <c r="F8" s="7">
        <f t="shared" si="1"/>
        <v>9502.6008774999991</v>
      </c>
      <c r="G8" s="7">
        <f t="shared" si="5"/>
        <v>392.60087749999997</v>
      </c>
    </row>
    <row r="9" spans="1:7" x14ac:dyDescent="0.25">
      <c r="A9" s="2">
        <v>5</v>
      </c>
      <c r="B9" s="7">
        <f t="shared" si="2"/>
        <v>9502.6008774999991</v>
      </c>
      <c r="C9" s="2">
        <f t="shared" si="3"/>
        <v>222.5</v>
      </c>
      <c r="D9" s="7">
        <f t="shared" si="4"/>
        <v>95.026008774999994</v>
      </c>
      <c r="E9" s="7">
        <f t="shared" si="0"/>
        <v>127.47399122500001</v>
      </c>
      <c r="F9" s="7">
        <f t="shared" si="1"/>
        <v>9375.1268862749985</v>
      </c>
      <c r="G9" s="7">
        <f t="shared" si="5"/>
        <v>487.62688627499995</v>
      </c>
    </row>
    <row r="10" spans="1:7" x14ac:dyDescent="0.25">
      <c r="A10" s="2">
        <v>6</v>
      </c>
      <c r="B10" s="7">
        <f t="shared" si="2"/>
        <v>9375.1268862749985</v>
      </c>
      <c r="C10" s="2">
        <f t="shared" si="3"/>
        <v>222.5</v>
      </c>
      <c r="D10" s="7">
        <f t="shared" si="4"/>
        <v>93.751268862749981</v>
      </c>
      <c r="E10" s="7">
        <f t="shared" si="0"/>
        <v>128.74873113725002</v>
      </c>
      <c r="F10" s="7">
        <f t="shared" si="1"/>
        <v>9246.3781551377488</v>
      </c>
      <c r="G10" s="7">
        <f t="shared" si="5"/>
        <v>581.3781551377499</v>
      </c>
    </row>
    <row r="11" spans="1:7" x14ac:dyDescent="0.25">
      <c r="A11" s="2">
        <v>7</v>
      </c>
      <c r="B11" s="7">
        <f t="shared" si="2"/>
        <v>9246.3781551377488</v>
      </c>
      <c r="C11" s="2">
        <f t="shared" si="3"/>
        <v>222.5</v>
      </c>
      <c r="D11" s="7">
        <f t="shared" si="4"/>
        <v>92.463781551377494</v>
      </c>
      <c r="E11" s="7">
        <f t="shared" si="0"/>
        <v>130.03621844862249</v>
      </c>
      <c r="F11" s="7">
        <f t="shared" si="1"/>
        <v>9116.3419366891267</v>
      </c>
      <c r="G11" s="7">
        <f t="shared" si="5"/>
        <v>673.84193668912735</v>
      </c>
    </row>
    <row r="12" spans="1:7" x14ac:dyDescent="0.25">
      <c r="A12" s="2">
        <v>8</v>
      </c>
      <c r="B12" s="7">
        <f t="shared" si="2"/>
        <v>9116.3419366891267</v>
      </c>
      <c r="C12" s="2">
        <f t="shared" si="3"/>
        <v>222.5</v>
      </c>
      <c r="D12" s="7">
        <f t="shared" si="4"/>
        <v>91.163419366891262</v>
      </c>
      <c r="E12" s="7">
        <f t="shared" si="0"/>
        <v>131.33658063310872</v>
      </c>
      <c r="F12" s="7">
        <f t="shared" si="1"/>
        <v>8985.0053560560173</v>
      </c>
      <c r="G12" s="7">
        <f t="shared" si="5"/>
        <v>765.00535605601863</v>
      </c>
    </row>
    <row r="13" spans="1:7" x14ac:dyDescent="0.25">
      <c r="A13" s="2">
        <v>9</v>
      </c>
      <c r="B13" s="7">
        <f t="shared" si="2"/>
        <v>8985.0053560560173</v>
      </c>
      <c r="C13" s="2">
        <f t="shared" si="3"/>
        <v>222.5</v>
      </c>
      <c r="D13" s="7">
        <f t="shared" si="4"/>
        <v>89.85005356056017</v>
      </c>
      <c r="E13" s="7">
        <f t="shared" si="0"/>
        <v>132.64994643943982</v>
      </c>
      <c r="F13" s="7">
        <f t="shared" si="1"/>
        <v>8852.3554096165772</v>
      </c>
      <c r="G13" s="7">
        <f t="shared" si="5"/>
        <v>854.85540961657875</v>
      </c>
    </row>
    <row r="14" spans="1:7" x14ac:dyDescent="0.25">
      <c r="A14" s="2">
        <v>10</v>
      </c>
      <c r="B14" s="7">
        <f t="shared" si="2"/>
        <v>8852.3554096165772</v>
      </c>
      <c r="C14" s="2">
        <f t="shared" si="3"/>
        <v>222.5</v>
      </c>
      <c r="D14" s="7">
        <f t="shared" si="4"/>
        <v>88.523554096165768</v>
      </c>
      <c r="E14" s="7">
        <f t="shared" si="0"/>
        <v>133.97644590383425</v>
      </c>
      <c r="F14" s="7">
        <f t="shared" si="1"/>
        <v>8718.3789637127429</v>
      </c>
      <c r="G14" s="7">
        <f t="shared" si="5"/>
        <v>943.37896371274451</v>
      </c>
    </row>
    <row r="15" spans="1:7" x14ac:dyDescent="0.25">
      <c r="A15" s="2">
        <v>11</v>
      </c>
      <c r="B15" s="7">
        <f t="shared" si="2"/>
        <v>8718.3789637127429</v>
      </c>
      <c r="C15" s="2">
        <f t="shared" si="3"/>
        <v>222.5</v>
      </c>
      <c r="D15" s="7">
        <f t="shared" si="4"/>
        <v>87.183789637127433</v>
      </c>
      <c r="E15" s="7">
        <f t="shared" si="0"/>
        <v>135.31621036287257</v>
      </c>
      <c r="F15" s="7">
        <f t="shared" si="1"/>
        <v>8583.06275334987</v>
      </c>
      <c r="G15" s="7">
        <f t="shared" si="5"/>
        <v>1030.5627533498719</v>
      </c>
    </row>
    <row r="16" spans="1:7" x14ac:dyDescent="0.25">
      <c r="A16" s="2">
        <v>12</v>
      </c>
      <c r="B16" s="7">
        <f t="shared" si="2"/>
        <v>8583.06275334987</v>
      </c>
      <c r="C16" s="2">
        <f t="shared" si="3"/>
        <v>222.5</v>
      </c>
      <c r="D16" s="7">
        <f t="shared" si="4"/>
        <v>85.830627533498699</v>
      </c>
      <c r="E16" s="7">
        <f t="shared" si="0"/>
        <v>136.6693724665013</v>
      </c>
      <c r="F16" s="7">
        <f t="shared" si="1"/>
        <v>8446.3933808833681</v>
      </c>
      <c r="G16" s="7">
        <f t="shared" si="5"/>
        <v>1116.3933808833706</v>
      </c>
    </row>
    <row r="17" spans="1:7" x14ac:dyDescent="0.25">
      <c r="A17" s="2">
        <v>13</v>
      </c>
      <c r="B17" s="7">
        <f t="shared" si="2"/>
        <v>8446.3933808833681</v>
      </c>
      <c r="C17" s="2">
        <f t="shared" si="3"/>
        <v>222.5</v>
      </c>
      <c r="D17" s="7">
        <f t="shared" si="4"/>
        <v>84.463933808833687</v>
      </c>
      <c r="E17" s="7">
        <f t="shared" si="0"/>
        <v>138.0360661911663</v>
      </c>
      <c r="F17" s="7">
        <f t="shared" si="1"/>
        <v>8308.3573146922026</v>
      </c>
      <c r="G17" s="7">
        <f t="shared" si="5"/>
        <v>1200.8573146922042</v>
      </c>
    </row>
    <row r="18" spans="1:7" x14ac:dyDescent="0.25">
      <c r="A18" s="2">
        <v>14</v>
      </c>
      <c r="B18" s="7">
        <f t="shared" si="2"/>
        <v>8308.3573146922026</v>
      </c>
      <c r="C18" s="2">
        <f t="shared" si="3"/>
        <v>222.5</v>
      </c>
      <c r="D18" s="7">
        <f t="shared" si="4"/>
        <v>83.083573146922035</v>
      </c>
      <c r="E18" s="7">
        <f t="shared" si="0"/>
        <v>139.41642685307795</v>
      </c>
      <c r="F18" s="7">
        <f t="shared" si="1"/>
        <v>8168.940887839125</v>
      </c>
      <c r="G18" s="7">
        <f t="shared" si="5"/>
        <v>1283.9408878391262</v>
      </c>
    </row>
    <row r="19" spans="1:7" x14ac:dyDescent="0.25">
      <c r="A19" s="2">
        <v>15</v>
      </c>
      <c r="B19" s="7">
        <f t="shared" si="2"/>
        <v>8168.940887839125</v>
      </c>
      <c r="C19" s="2">
        <f t="shared" si="3"/>
        <v>222.5</v>
      </c>
      <c r="D19" s="7">
        <f t="shared" si="4"/>
        <v>81.689408878391248</v>
      </c>
      <c r="E19" s="7">
        <f t="shared" si="0"/>
        <v>140.81059112160875</v>
      </c>
      <c r="F19" s="7">
        <f t="shared" si="1"/>
        <v>8028.1302967175161</v>
      </c>
      <c r="G19" s="7">
        <f t="shared" si="5"/>
        <v>1365.6302967175175</v>
      </c>
    </row>
    <row r="20" spans="1:7" x14ac:dyDescent="0.25">
      <c r="A20" s="2">
        <v>16</v>
      </c>
      <c r="B20" s="7">
        <f t="shared" si="2"/>
        <v>8028.1302967175161</v>
      </c>
      <c r="C20" s="2">
        <f t="shared" si="3"/>
        <v>222.5</v>
      </c>
      <c r="D20" s="7">
        <f t="shared" si="4"/>
        <v>80.281302967175165</v>
      </c>
      <c r="E20" s="7">
        <f t="shared" si="0"/>
        <v>142.21869703282482</v>
      </c>
      <c r="F20" s="7">
        <f t="shared" si="1"/>
        <v>7885.9115996846913</v>
      </c>
      <c r="G20" s="7">
        <f t="shared" si="5"/>
        <v>1445.9115996846926</v>
      </c>
    </row>
    <row r="21" spans="1:7" x14ac:dyDescent="0.25">
      <c r="A21" s="2">
        <v>17</v>
      </c>
      <c r="B21" s="7">
        <f t="shared" si="2"/>
        <v>7885.9115996846913</v>
      </c>
      <c r="C21" s="2">
        <f t="shared" si="3"/>
        <v>222.5</v>
      </c>
      <c r="D21" s="7">
        <f t="shared" si="4"/>
        <v>78.85911599684691</v>
      </c>
      <c r="E21" s="7">
        <f t="shared" si="0"/>
        <v>143.64088400315308</v>
      </c>
      <c r="F21" s="7">
        <f t="shared" si="1"/>
        <v>7742.2707156815386</v>
      </c>
      <c r="G21" s="7">
        <f t="shared" si="5"/>
        <v>1524.7707156815395</v>
      </c>
    </row>
    <row r="22" spans="1:7" x14ac:dyDescent="0.25">
      <c r="A22" s="2">
        <v>18</v>
      </c>
      <c r="B22" s="7">
        <f t="shared" si="2"/>
        <v>7742.2707156815386</v>
      </c>
      <c r="C22" s="2">
        <f t="shared" si="3"/>
        <v>222.5</v>
      </c>
      <c r="D22" s="7">
        <f t="shared" si="4"/>
        <v>77.422707156815392</v>
      </c>
      <c r="E22" s="7">
        <f t="shared" si="0"/>
        <v>145.07729284318461</v>
      </c>
      <c r="F22" s="7">
        <f t="shared" si="1"/>
        <v>7597.1934228383543</v>
      </c>
      <c r="G22" s="7">
        <f t="shared" si="5"/>
        <v>1602.193422838355</v>
      </c>
    </row>
    <row r="23" spans="1:7" x14ac:dyDescent="0.25">
      <c r="A23" s="2">
        <v>19</v>
      </c>
      <c r="B23" s="7">
        <f t="shared" si="2"/>
        <v>7597.1934228383543</v>
      </c>
      <c r="C23" s="2">
        <f t="shared" si="3"/>
        <v>222.5</v>
      </c>
      <c r="D23" s="7">
        <f t="shared" si="4"/>
        <v>75.971934228383546</v>
      </c>
      <c r="E23" s="7">
        <f t="shared" si="0"/>
        <v>146.52806577161647</v>
      </c>
      <c r="F23" s="7">
        <f t="shared" si="1"/>
        <v>7450.6653570667377</v>
      </c>
      <c r="G23" s="7">
        <f t="shared" si="5"/>
        <v>1678.1653570667386</v>
      </c>
    </row>
    <row r="24" spans="1:7" x14ac:dyDescent="0.25">
      <c r="A24" s="2">
        <v>20</v>
      </c>
      <c r="B24" s="7">
        <f t="shared" si="2"/>
        <v>7450.6653570667377</v>
      </c>
      <c r="C24" s="2">
        <f t="shared" si="3"/>
        <v>222.5</v>
      </c>
      <c r="D24" s="7">
        <f t="shared" si="4"/>
        <v>74.506653570667382</v>
      </c>
      <c r="E24" s="7">
        <f t="shared" si="0"/>
        <v>147.99334642933263</v>
      </c>
      <c r="F24" s="7">
        <f t="shared" si="1"/>
        <v>7302.672010637405</v>
      </c>
      <c r="G24" s="7">
        <f t="shared" si="5"/>
        <v>1752.6720106374059</v>
      </c>
    </row>
    <row r="25" spans="1:7" x14ac:dyDescent="0.25">
      <c r="A25" s="2">
        <v>21</v>
      </c>
      <c r="B25" s="7">
        <f t="shared" si="2"/>
        <v>7302.672010637405</v>
      </c>
      <c r="C25" s="2">
        <f t="shared" si="3"/>
        <v>222.5</v>
      </c>
      <c r="D25" s="7">
        <f t="shared" si="4"/>
        <v>73.026720106374057</v>
      </c>
      <c r="E25" s="7">
        <f t="shared" si="0"/>
        <v>149.47327989362594</v>
      </c>
      <c r="F25" s="7">
        <f t="shared" si="1"/>
        <v>7153.1987307437794</v>
      </c>
      <c r="G25" s="7">
        <f t="shared" si="5"/>
        <v>1825.6987307437801</v>
      </c>
    </row>
    <row r="26" spans="1:7" x14ac:dyDescent="0.25">
      <c r="A26" s="2">
        <v>22</v>
      </c>
      <c r="B26" s="7">
        <f t="shared" si="2"/>
        <v>7153.1987307437794</v>
      </c>
      <c r="C26" s="2">
        <f t="shared" si="3"/>
        <v>222.5</v>
      </c>
      <c r="D26" s="7">
        <f t="shared" si="4"/>
        <v>71.531987307437802</v>
      </c>
      <c r="E26" s="7">
        <f t="shared" si="0"/>
        <v>150.96801269256218</v>
      </c>
      <c r="F26" s="7">
        <f t="shared" si="1"/>
        <v>7002.2307180512171</v>
      </c>
      <c r="G26" s="7">
        <f t="shared" si="5"/>
        <v>1897.2307180512178</v>
      </c>
    </row>
    <row r="27" spans="1:7" x14ac:dyDescent="0.25">
      <c r="A27" s="2">
        <v>23</v>
      </c>
      <c r="B27" s="7">
        <f t="shared" si="2"/>
        <v>7002.2307180512171</v>
      </c>
      <c r="C27" s="2">
        <f t="shared" si="3"/>
        <v>222.5</v>
      </c>
      <c r="D27" s="7">
        <f t="shared" si="4"/>
        <v>70.022307180512172</v>
      </c>
      <c r="E27" s="7">
        <f t="shared" si="0"/>
        <v>152.47769281948783</v>
      </c>
      <c r="F27" s="7">
        <f t="shared" si="1"/>
        <v>6849.7530252317292</v>
      </c>
      <c r="G27" s="7">
        <f t="shared" si="5"/>
        <v>1967.2530252317299</v>
      </c>
    </row>
    <row r="28" spans="1:7" x14ac:dyDescent="0.25">
      <c r="A28" s="2">
        <v>24</v>
      </c>
      <c r="B28" s="7">
        <f t="shared" si="2"/>
        <v>6849.7530252317292</v>
      </c>
      <c r="C28" s="2">
        <f t="shared" si="3"/>
        <v>222.5</v>
      </c>
      <c r="D28" s="7">
        <f t="shared" si="4"/>
        <v>68.49753025231729</v>
      </c>
      <c r="E28" s="7">
        <f t="shared" si="0"/>
        <v>154.00246974768271</v>
      </c>
      <c r="F28" s="7">
        <f t="shared" si="1"/>
        <v>6695.7505554840463</v>
      </c>
      <c r="G28" s="7">
        <f t="shared" si="5"/>
        <v>2035.7505554840473</v>
      </c>
    </row>
    <row r="29" spans="1:7" x14ac:dyDescent="0.25">
      <c r="A29" s="2">
        <v>25</v>
      </c>
      <c r="B29" s="7">
        <f t="shared" si="2"/>
        <v>6695.7505554840463</v>
      </c>
      <c r="C29" s="2">
        <f t="shared" si="3"/>
        <v>222.5</v>
      </c>
      <c r="D29" s="7">
        <f t="shared" si="4"/>
        <v>66.957505554840466</v>
      </c>
      <c r="E29" s="7">
        <f t="shared" si="0"/>
        <v>155.54249444515955</v>
      </c>
      <c r="F29" s="7">
        <f t="shared" si="1"/>
        <v>6540.2080610388866</v>
      </c>
      <c r="G29" s="7">
        <f t="shared" si="5"/>
        <v>2102.7080610388875</v>
      </c>
    </row>
    <row r="30" spans="1:7" x14ac:dyDescent="0.25">
      <c r="A30" s="2">
        <v>26</v>
      </c>
      <c r="B30" s="7">
        <f t="shared" si="2"/>
        <v>6540.2080610388866</v>
      </c>
      <c r="C30" s="2">
        <f t="shared" si="3"/>
        <v>222.5</v>
      </c>
      <c r="D30" s="7">
        <f t="shared" si="4"/>
        <v>65.402080610388865</v>
      </c>
      <c r="E30" s="7">
        <f t="shared" si="0"/>
        <v>157.09791938961115</v>
      </c>
      <c r="F30" s="7">
        <f t="shared" si="1"/>
        <v>6383.1101416492756</v>
      </c>
      <c r="G30" s="7">
        <f t="shared" si="5"/>
        <v>2168.1101416492766</v>
      </c>
    </row>
    <row r="31" spans="1:7" x14ac:dyDescent="0.25">
      <c r="A31" s="2">
        <v>27</v>
      </c>
      <c r="B31" s="7">
        <f t="shared" si="2"/>
        <v>6383.1101416492756</v>
      </c>
      <c r="C31" s="2">
        <f t="shared" si="3"/>
        <v>222.5</v>
      </c>
      <c r="D31" s="7">
        <f t="shared" si="4"/>
        <v>63.831101416492757</v>
      </c>
      <c r="E31" s="7">
        <f t="shared" si="0"/>
        <v>158.66889858350726</v>
      </c>
      <c r="F31" s="7">
        <f t="shared" si="1"/>
        <v>6224.4412430657685</v>
      </c>
      <c r="G31" s="7">
        <f t="shared" si="5"/>
        <v>2231.9412430657694</v>
      </c>
    </row>
    <row r="32" spans="1:7" x14ac:dyDescent="0.25">
      <c r="A32" s="2">
        <v>28</v>
      </c>
      <c r="B32" s="7">
        <f t="shared" si="2"/>
        <v>6224.4412430657685</v>
      </c>
      <c r="C32" s="2">
        <f t="shared" si="3"/>
        <v>222.5</v>
      </c>
      <c r="D32" s="7">
        <f t="shared" si="4"/>
        <v>62.24441243065769</v>
      </c>
      <c r="E32" s="7">
        <f t="shared" si="0"/>
        <v>160.25558756934231</v>
      </c>
      <c r="F32" s="7">
        <f t="shared" si="1"/>
        <v>6064.1856554964261</v>
      </c>
      <c r="G32" s="7">
        <f t="shared" si="5"/>
        <v>2294.185655496427</v>
      </c>
    </row>
    <row r="33" spans="1:7" x14ac:dyDescent="0.25">
      <c r="A33" s="2">
        <v>29</v>
      </c>
      <c r="B33" s="7">
        <f t="shared" si="2"/>
        <v>6064.1856554964261</v>
      </c>
      <c r="C33" s="2">
        <f t="shared" si="3"/>
        <v>222.5</v>
      </c>
      <c r="D33" s="7">
        <f t="shared" si="4"/>
        <v>60.641856554964264</v>
      </c>
      <c r="E33" s="7">
        <f t="shared" si="0"/>
        <v>161.85814344503575</v>
      </c>
      <c r="F33" s="7">
        <f t="shared" si="1"/>
        <v>5902.3275120513899</v>
      </c>
      <c r="G33" s="7">
        <f t="shared" si="5"/>
        <v>2354.8275120513913</v>
      </c>
    </row>
    <row r="34" spans="1:7" x14ac:dyDescent="0.25">
      <c r="A34" s="2">
        <v>30</v>
      </c>
      <c r="B34" s="7">
        <f t="shared" si="2"/>
        <v>5902.3275120513899</v>
      </c>
      <c r="C34" s="2">
        <f t="shared" si="3"/>
        <v>222.5</v>
      </c>
      <c r="D34" s="7">
        <f t="shared" si="4"/>
        <v>59.023275120513901</v>
      </c>
      <c r="E34" s="7">
        <f t="shared" si="0"/>
        <v>163.47672487948608</v>
      </c>
      <c r="F34" s="7">
        <f t="shared" si="1"/>
        <v>5738.8507871719039</v>
      </c>
      <c r="G34" s="7">
        <f t="shared" si="5"/>
        <v>2413.8507871719053</v>
      </c>
    </row>
    <row r="35" spans="1:7" x14ac:dyDescent="0.25">
      <c r="A35" s="2">
        <v>31</v>
      </c>
      <c r="B35" s="7">
        <f t="shared" si="2"/>
        <v>5738.8507871719039</v>
      </c>
      <c r="C35" s="2">
        <f t="shared" si="3"/>
        <v>222.5</v>
      </c>
      <c r="D35" s="7">
        <f t="shared" si="4"/>
        <v>57.388507871719042</v>
      </c>
      <c r="E35" s="7">
        <f t="shared" si="0"/>
        <v>165.11149212828096</v>
      </c>
      <c r="F35" s="7">
        <f t="shared" si="1"/>
        <v>5573.7392950436233</v>
      </c>
      <c r="G35" s="7">
        <f t="shared" si="5"/>
        <v>2471.2392950436242</v>
      </c>
    </row>
    <row r="36" spans="1:7" x14ac:dyDescent="0.25">
      <c r="A36" s="2">
        <v>32</v>
      </c>
      <c r="B36" s="7">
        <f t="shared" si="2"/>
        <v>5573.7392950436233</v>
      </c>
      <c r="C36" s="2">
        <f t="shared" si="3"/>
        <v>222.5</v>
      </c>
      <c r="D36" s="7">
        <f t="shared" si="4"/>
        <v>55.737392950436231</v>
      </c>
      <c r="E36" s="7">
        <f t="shared" si="0"/>
        <v>166.76260704956377</v>
      </c>
      <c r="F36" s="7">
        <f t="shared" si="1"/>
        <v>5406.9766879940598</v>
      </c>
      <c r="G36" s="7">
        <f t="shared" si="5"/>
        <v>2526.9766879940603</v>
      </c>
    </row>
    <row r="37" spans="1:7" x14ac:dyDescent="0.25">
      <c r="A37" s="2">
        <v>33</v>
      </c>
      <c r="B37" s="7">
        <f t="shared" si="2"/>
        <v>5406.9766879940598</v>
      </c>
      <c r="C37" s="2">
        <f t="shared" si="3"/>
        <v>222.5</v>
      </c>
      <c r="D37" s="7">
        <f t="shared" si="4"/>
        <v>54.069766879940602</v>
      </c>
      <c r="E37" s="7">
        <f t="shared" si="0"/>
        <v>168.4302331200594</v>
      </c>
      <c r="F37" s="7">
        <f t="shared" si="1"/>
        <v>5238.5464548740001</v>
      </c>
      <c r="G37" s="7">
        <f t="shared" si="5"/>
        <v>2581.046454874001</v>
      </c>
    </row>
    <row r="38" spans="1:7" x14ac:dyDescent="0.25">
      <c r="A38" s="2">
        <v>34</v>
      </c>
      <c r="B38" s="7">
        <f t="shared" si="2"/>
        <v>5238.5464548740001</v>
      </c>
      <c r="C38" s="2">
        <f t="shared" si="3"/>
        <v>222.5</v>
      </c>
      <c r="D38" s="7">
        <f t="shared" si="4"/>
        <v>52.385464548740003</v>
      </c>
      <c r="E38" s="7">
        <f t="shared" si="0"/>
        <v>170.11453545126</v>
      </c>
      <c r="F38" s="7">
        <f t="shared" si="1"/>
        <v>5068.4319194227401</v>
      </c>
      <c r="G38" s="7">
        <f t="shared" si="5"/>
        <v>2633.431919422741</v>
      </c>
    </row>
    <row r="39" spans="1:7" x14ac:dyDescent="0.25">
      <c r="A39" s="2">
        <v>35</v>
      </c>
      <c r="B39" s="7">
        <f t="shared" si="2"/>
        <v>5068.4319194227401</v>
      </c>
      <c r="C39" s="2">
        <f t="shared" si="3"/>
        <v>222.5</v>
      </c>
      <c r="D39" s="7">
        <f t="shared" si="4"/>
        <v>50.684319194227399</v>
      </c>
      <c r="E39" s="7">
        <f t="shared" si="0"/>
        <v>171.81568080577262</v>
      </c>
      <c r="F39" s="7">
        <f t="shared" si="1"/>
        <v>4896.6162386169672</v>
      </c>
      <c r="G39" s="7">
        <f t="shared" si="5"/>
        <v>2684.1162386169685</v>
      </c>
    </row>
    <row r="40" spans="1:7" x14ac:dyDescent="0.25">
      <c r="A40" s="2">
        <v>36</v>
      </c>
      <c r="B40" s="7">
        <f t="shared" si="2"/>
        <v>4896.6162386169672</v>
      </c>
      <c r="C40" s="2">
        <f t="shared" si="3"/>
        <v>222.5</v>
      </c>
      <c r="D40" s="7">
        <f t="shared" si="4"/>
        <v>48.966162386169671</v>
      </c>
      <c r="E40" s="7">
        <f t="shared" si="0"/>
        <v>173.53383761383031</v>
      </c>
      <c r="F40" s="7">
        <f t="shared" si="1"/>
        <v>4723.0824010031365</v>
      </c>
      <c r="G40" s="7">
        <f t="shared" si="5"/>
        <v>2733.0824010031383</v>
      </c>
    </row>
    <row r="41" spans="1:7" x14ac:dyDescent="0.25">
      <c r="A41" s="2">
        <v>37</v>
      </c>
      <c r="B41" s="7">
        <f t="shared" si="2"/>
        <v>4723.0824010031365</v>
      </c>
      <c r="C41" s="2">
        <f t="shared" si="3"/>
        <v>222.5</v>
      </c>
      <c r="D41" s="7">
        <f t="shared" si="4"/>
        <v>47.230824010031363</v>
      </c>
      <c r="E41" s="7">
        <f t="shared" si="0"/>
        <v>175.26917598996863</v>
      </c>
      <c r="F41" s="7">
        <f t="shared" si="1"/>
        <v>4547.8132250131675</v>
      </c>
      <c r="G41" s="7">
        <f t="shared" si="5"/>
        <v>2780.3132250131698</v>
      </c>
    </row>
    <row r="42" spans="1:7" x14ac:dyDescent="0.25">
      <c r="A42" s="2">
        <v>38</v>
      </c>
      <c r="B42" s="7">
        <f t="shared" si="2"/>
        <v>4547.8132250131675</v>
      </c>
      <c r="C42" s="2">
        <f t="shared" si="3"/>
        <v>222.5</v>
      </c>
      <c r="D42" s="7">
        <f t="shared" si="4"/>
        <v>45.478132250131679</v>
      </c>
      <c r="E42" s="7">
        <f t="shared" si="0"/>
        <v>177.02186774986831</v>
      </c>
      <c r="F42" s="7">
        <f t="shared" si="1"/>
        <v>4370.7913572632988</v>
      </c>
      <c r="G42" s="7">
        <f t="shared" si="5"/>
        <v>2825.7913572633015</v>
      </c>
    </row>
    <row r="43" spans="1:7" x14ac:dyDescent="0.25">
      <c r="A43" s="2">
        <v>39</v>
      </c>
      <c r="B43" s="7">
        <f t="shared" si="2"/>
        <v>4370.7913572632988</v>
      </c>
      <c r="C43" s="2">
        <f t="shared" si="3"/>
        <v>222.5</v>
      </c>
      <c r="D43" s="7">
        <f t="shared" si="4"/>
        <v>43.707913572632989</v>
      </c>
      <c r="E43" s="7">
        <f t="shared" si="0"/>
        <v>178.792086427367</v>
      </c>
      <c r="F43" s="7">
        <f t="shared" si="1"/>
        <v>4191.9992708359314</v>
      </c>
      <c r="G43" s="7">
        <f t="shared" si="5"/>
        <v>2869.4992708359346</v>
      </c>
    </row>
    <row r="44" spans="1:7" x14ac:dyDescent="0.25">
      <c r="A44" s="2">
        <v>40</v>
      </c>
      <c r="B44" s="7">
        <f t="shared" si="2"/>
        <v>4191.9992708359314</v>
      </c>
      <c r="C44" s="2">
        <f t="shared" si="3"/>
        <v>222.5</v>
      </c>
      <c r="D44" s="7">
        <f t="shared" si="4"/>
        <v>41.919992708359317</v>
      </c>
      <c r="E44" s="7">
        <f t="shared" si="0"/>
        <v>180.5800072916407</v>
      </c>
      <c r="F44" s="7">
        <f t="shared" si="1"/>
        <v>4011.4192635442905</v>
      </c>
      <c r="G44" s="7">
        <f t="shared" si="5"/>
        <v>2911.4192635442937</v>
      </c>
    </row>
    <row r="45" spans="1:7" x14ac:dyDescent="0.25">
      <c r="A45" s="2">
        <v>41</v>
      </c>
      <c r="B45" s="7">
        <f t="shared" si="2"/>
        <v>4011.4192635442905</v>
      </c>
      <c r="C45" s="2">
        <f t="shared" si="3"/>
        <v>222.5</v>
      </c>
      <c r="D45" s="7">
        <f t="shared" si="4"/>
        <v>40.114192635442905</v>
      </c>
      <c r="E45" s="7">
        <f t="shared" si="0"/>
        <v>182.38580736455708</v>
      </c>
      <c r="F45" s="7">
        <f t="shared" si="1"/>
        <v>3829.0334561797335</v>
      </c>
      <c r="G45" s="7">
        <f t="shared" si="5"/>
        <v>2951.5334561797367</v>
      </c>
    </row>
    <row r="46" spans="1:7" x14ac:dyDescent="0.25">
      <c r="A46" s="2">
        <v>42</v>
      </c>
      <c r="B46" s="7">
        <f t="shared" si="2"/>
        <v>3829.0334561797335</v>
      </c>
      <c r="C46" s="2">
        <f t="shared" si="3"/>
        <v>222.5</v>
      </c>
      <c r="D46" s="7">
        <f t="shared" si="4"/>
        <v>38.290334561797337</v>
      </c>
      <c r="E46" s="7">
        <f t="shared" si="0"/>
        <v>184.20966543820265</v>
      </c>
      <c r="F46" s="7">
        <f t="shared" si="1"/>
        <v>3644.823790741531</v>
      </c>
      <c r="G46" s="7">
        <f t="shared" si="5"/>
        <v>2989.8237907415341</v>
      </c>
    </row>
    <row r="47" spans="1:7" x14ac:dyDescent="0.25">
      <c r="A47" s="2">
        <v>43</v>
      </c>
      <c r="B47" s="7">
        <f t="shared" si="2"/>
        <v>3644.823790741531</v>
      </c>
      <c r="C47" s="2">
        <f t="shared" si="3"/>
        <v>222.5</v>
      </c>
      <c r="D47" s="7">
        <f t="shared" si="4"/>
        <v>36.448237907415312</v>
      </c>
      <c r="E47" s="7">
        <f t="shared" si="0"/>
        <v>186.05176209258468</v>
      </c>
      <c r="F47" s="7">
        <f t="shared" si="1"/>
        <v>3458.7720286489462</v>
      </c>
      <c r="G47" s="7">
        <f t="shared" si="5"/>
        <v>3026.2720286489493</v>
      </c>
    </row>
    <row r="48" spans="1:7" x14ac:dyDescent="0.25">
      <c r="A48" s="2">
        <v>44</v>
      </c>
      <c r="B48" s="7">
        <f t="shared" si="2"/>
        <v>3458.7720286489462</v>
      </c>
      <c r="C48" s="2">
        <f t="shared" si="3"/>
        <v>222.5</v>
      </c>
      <c r="D48" s="7">
        <f t="shared" si="4"/>
        <v>34.587720286489464</v>
      </c>
      <c r="E48" s="7">
        <f t="shared" si="0"/>
        <v>187.91227971351054</v>
      </c>
      <c r="F48" s="7">
        <f t="shared" si="1"/>
        <v>3270.8597489354356</v>
      </c>
      <c r="G48" s="7">
        <f t="shared" si="5"/>
        <v>3060.8597489354388</v>
      </c>
    </row>
    <row r="49" spans="1:7" x14ac:dyDescent="0.25">
      <c r="A49" s="2">
        <v>45</v>
      </c>
      <c r="B49" s="7">
        <f t="shared" si="2"/>
        <v>3270.8597489354356</v>
      </c>
      <c r="C49" s="2">
        <f t="shared" si="3"/>
        <v>222.5</v>
      </c>
      <c r="D49" s="7">
        <f t="shared" si="4"/>
        <v>32.708597489354354</v>
      </c>
      <c r="E49" s="7">
        <f t="shared" si="0"/>
        <v>189.79140251064564</v>
      </c>
      <c r="F49" s="7">
        <f t="shared" si="1"/>
        <v>3081.06834642479</v>
      </c>
      <c r="G49" s="7">
        <f t="shared" si="5"/>
        <v>3093.5683464247932</v>
      </c>
    </row>
    <row r="50" spans="1:7" x14ac:dyDescent="0.25">
      <c r="A50" s="2">
        <v>46</v>
      </c>
      <c r="B50" s="7">
        <f t="shared" si="2"/>
        <v>3081.06834642479</v>
      </c>
      <c r="C50" s="2">
        <f t="shared" si="3"/>
        <v>222.5</v>
      </c>
      <c r="D50" s="7">
        <f t="shared" si="4"/>
        <v>30.810683464247901</v>
      </c>
      <c r="E50" s="7">
        <f t="shared" si="0"/>
        <v>191.68931653575208</v>
      </c>
      <c r="F50" s="7">
        <f t="shared" si="1"/>
        <v>2889.3790298890381</v>
      </c>
      <c r="G50" s="7">
        <f t="shared" si="5"/>
        <v>3124.3790298890412</v>
      </c>
    </row>
    <row r="51" spans="1:7" x14ac:dyDescent="0.25">
      <c r="A51" s="2">
        <v>47</v>
      </c>
      <c r="B51" s="7">
        <f t="shared" si="2"/>
        <v>2889.3790298890381</v>
      </c>
      <c r="C51" s="2">
        <f t="shared" si="3"/>
        <v>222.5</v>
      </c>
      <c r="D51" s="7">
        <f t="shared" si="4"/>
        <v>28.89379029889038</v>
      </c>
      <c r="E51" s="7">
        <f t="shared" si="0"/>
        <v>193.60620970110961</v>
      </c>
      <c r="F51" s="7">
        <f t="shared" si="1"/>
        <v>2695.7728201879286</v>
      </c>
      <c r="G51" s="7">
        <f t="shared" si="5"/>
        <v>3153.2728201879318</v>
      </c>
    </row>
    <row r="52" spans="1:7" x14ac:dyDescent="0.25">
      <c r="A52" s="2">
        <v>48</v>
      </c>
      <c r="B52" s="7">
        <f t="shared" si="2"/>
        <v>2695.7728201879286</v>
      </c>
      <c r="C52" s="2">
        <f t="shared" si="3"/>
        <v>222.5</v>
      </c>
      <c r="D52" s="7">
        <f t="shared" si="4"/>
        <v>26.957728201879288</v>
      </c>
      <c r="E52" s="7">
        <f t="shared" si="0"/>
        <v>195.54227179812071</v>
      </c>
      <c r="F52" s="7">
        <f t="shared" si="1"/>
        <v>2500.2305483898081</v>
      </c>
      <c r="G52" s="7">
        <f t="shared" si="5"/>
        <v>3180.2305483898112</v>
      </c>
    </row>
    <row r="53" spans="1:7" x14ac:dyDescent="0.25">
      <c r="A53" s="2">
        <v>49</v>
      </c>
      <c r="B53" s="7">
        <f t="shared" si="2"/>
        <v>2500.2305483898081</v>
      </c>
      <c r="C53" s="2">
        <f t="shared" si="3"/>
        <v>222.5</v>
      </c>
      <c r="D53" s="7">
        <f t="shared" si="4"/>
        <v>25.00230548389808</v>
      </c>
      <c r="E53" s="7">
        <f t="shared" si="0"/>
        <v>197.49769451610192</v>
      </c>
      <c r="F53" s="7">
        <f t="shared" si="1"/>
        <v>2302.7328538737061</v>
      </c>
      <c r="G53" s="7">
        <f t="shared" si="5"/>
        <v>3205.2328538737092</v>
      </c>
    </row>
    <row r="54" spans="1:7" x14ac:dyDescent="0.25">
      <c r="A54" s="2">
        <v>50</v>
      </c>
      <c r="B54" s="7">
        <f t="shared" si="2"/>
        <v>2302.7328538737061</v>
      </c>
      <c r="C54" s="2">
        <f t="shared" si="3"/>
        <v>222.5</v>
      </c>
      <c r="D54" s="7">
        <f t="shared" si="4"/>
        <v>23.027328538737063</v>
      </c>
      <c r="E54" s="7">
        <f t="shared" si="0"/>
        <v>199.47267146126293</v>
      </c>
      <c r="F54" s="7">
        <f t="shared" si="1"/>
        <v>2103.2601824124431</v>
      </c>
      <c r="G54" s="7">
        <f t="shared" si="5"/>
        <v>3228.2601824124463</v>
      </c>
    </row>
    <row r="55" spans="1:7" x14ac:dyDescent="0.25">
      <c r="A55" s="2">
        <v>51</v>
      </c>
      <c r="B55" s="7">
        <f t="shared" si="2"/>
        <v>2103.2601824124431</v>
      </c>
      <c r="C55" s="2">
        <f t="shared" si="3"/>
        <v>222.5</v>
      </c>
      <c r="D55" s="7">
        <f t="shared" si="4"/>
        <v>21.032601824124431</v>
      </c>
      <c r="E55" s="7">
        <f t="shared" si="0"/>
        <v>201.46739817587556</v>
      </c>
      <c r="F55" s="7">
        <f t="shared" si="1"/>
        <v>1901.7927842365675</v>
      </c>
      <c r="G55" s="7">
        <f t="shared" si="5"/>
        <v>3249.2927842365707</v>
      </c>
    </row>
    <row r="56" spans="1:7" x14ac:dyDescent="0.25">
      <c r="A56" s="2">
        <v>52</v>
      </c>
      <c r="B56" s="7">
        <f t="shared" si="2"/>
        <v>1901.7927842365675</v>
      </c>
      <c r="C56" s="2">
        <f t="shared" si="3"/>
        <v>222.5</v>
      </c>
      <c r="D56" s="7">
        <f t="shared" si="4"/>
        <v>19.017927842365676</v>
      </c>
      <c r="E56" s="7">
        <f t="shared" si="0"/>
        <v>203.48207215763432</v>
      </c>
      <c r="F56" s="7">
        <f t="shared" si="1"/>
        <v>1698.3107120789332</v>
      </c>
      <c r="G56" s="7">
        <f t="shared" si="5"/>
        <v>3268.3107120789364</v>
      </c>
    </row>
    <row r="57" spans="1:7" x14ac:dyDescent="0.25">
      <c r="A57" s="2">
        <v>53</v>
      </c>
      <c r="B57" s="7">
        <f t="shared" si="2"/>
        <v>1698.3107120789332</v>
      </c>
      <c r="C57" s="2">
        <f t="shared" si="3"/>
        <v>222.5</v>
      </c>
      <c r="D57" s="7">
        <f t="shared" si="4"/>
        <v>16.983107120789331</v>
      </c>
      <c r="E57" s="7">
        <f t="shared" si="0"/>
        <v>205.51689287921067</v>
      </c>
      <c r="F57" s="7">
        <f t="shared" si="1"/>
        <v>1492.7938191997225</v>
      </c>
      <c r="G57" s="7">
        <f t="shared" si="5"/>
        <v>3285.2938191997259</v>
      </c>
    </row>
    <row r="58" spans="1:7" x14ac:dyDescent="0.25">
      <c r="A58" s="2">
        <v>54</v>
      </c>
      <c r="B58" s="7">
        <f t="shared" si="2"/>
        <v>1492.7938191997225</v>
      </c>
      <c r="C58" s="2">
        <f t="shared" si="3"/>
        <v>222.5</v>
      </c>
      <c r="D58" s="7">
        <f t="shared" si="4"/>
        <v>14.927938191997226</v>
      </c>
      <c r="E58" s="7">
        <f t="shared" si="0"/>
        <v>207.57206180800279</v>
      </c>
      <c r="F58" s="7">
        <f t="shared" si="1"/>
        <v>1285.2217573917196</v>
      </c>
      <c r="G58" s="7">
        <f t="shared" si="5"/>
        <v>3300.2217573917233</v>
      </c>
    </row>
    <row r="59" spans="1:7" x14ac:dyDescent="0.25">
      <c r="A59" s="2">
        <v>55</v>
      </c>
      <c r="B59" s="7">
        <f t="shared" si="2"/>
        <v>1285.2217573917196</v>
      </c>
      <c r="C59" s="2">
        <f t="shared" si="3"/>
        <v>222.5</v>
      </c>
      <c r="D59" s="7">
        <f t="shared" si="4"/>
        <v>12.852217573917196</v>
      </c>
      <c r="E59" s="7">
        <f t="shared" si="0"/>
        <v>209.64778242608281</v>
      </c>
      <c r="F59" s="7">
        <f t="shared" si="1"/>
        <v>1075.5739749656368</v>
      </c>
      <c r="G59" s="7">
        <f t="shared" si="5"/>
        <v>3313.0739749656404</v>
      </c>
    </row>
    <row r="60" spans="1:7" x14ac:dyDescent="0.25">
      <c r="A60" s="2">
        <v>56</v>
      </c>
      <c r="B60" s="7">
        <f t="shared" si="2"/>
        <v>1075.5739749656368</v>
      </c>
      <c r="C60" s="2">
        <f t="shared" si="3"/>
        <v>222.5</v>
      </c>
      <c r="D60" s="7">
        <f t="shared" si="4"/>
        <v>10.755739749656369</v>
      </c>
      <c r="E60" s="7">
        <f t="shared" si="0"/>
        <v>211.74426025034364</v>
      </c>
      <c r="F60" s="7">
        <f t="shared" si="1"/>
        <v>863.82971471529322</v>
      </c>
      <c r="G60" s="7">
        <f t="shared" si="5"/>
        <v>3323.8297147152966</v>
      </c>
    </row>
    <row r="61" spans="1:7" x14ac:dyDescent="0.25">
      <c r="A61" s="2">
        <v>57</v>
      </c>
      <c r="B61" s="7">
        <f t="shared" si="2"/>
        <v>863.82971471529322</v>
      </c>
      <c r="C61" s="2">
        <f t="shared" si="3"/>
        <v>222.5</v>
      </c>
      <c r="D61" s="7">
        <f t="shared" si="4"/>
        <v>8.6382971471529331</v>
      </c>
      <c r="E61" s="7">
        <f t="shared" si="0"/>
        <v>213.86170285284706</v>
      </c>
      <c r="F61" s="7">
        <f t="shared" si="1"/>
        <v>649.96801186244613</v>
      </c>
      <c r="G61" s="7">
        <f t="shared" si="5"/>
        <v>3332.4680118624497</v>
      </c>
    </row>
    <row r="62" spans="1:7" x14ac:dyDescent="0.25">
      <c r="A62" s="2">
        <v>58</v>
      </c>
      <c r="B62" s="7">
        <f t="shared" si="2"/>
        <v>649.96801186244613</v>
      </c>
      <c r="C62" s="2">
        <f t="shared" si="3"/>
        <v>222.5</v>
      </c>
      <c r="D62" s="7">
        <f t="shared" si="4"/>
        <v>6.499680118624461</v>
      </c>
      <c r="E62" s="7">
        <f t="shared" si="0"/>
        <v>216.00031988137553</v>
      </c>
      <c r="F62" s="7">
        <f t="shared" si="1"/>
        <v>433.96769198107063</v>
      </c>
      <c r="G62" s="7">
        <f t="shared" si="5"/>
        <v>3338.967691981074</v>
      </c>
    </row>
    <row r="63" spans="1:7" ht="15.75" thickBot="1" x14ac:dyDescent="0.3">
      <c r="A63" s="2">
        <v>59</v>
      </c>
      <c r="B63" s="7">
        <f t="shared" si="2"/>
        <v>433.96769198107063</v>
      </c>
      <c r="C63" s="2">
        <f t="shared" si="3"/>
        <v>222.5</v>
      </c>
      <c r="D63" s="7">
        <f t="shared" si="4"/>
        <v>4.3396769198107066</v>
      </c>
      <c r="E63" s="7">
        <f t="shared" si="0"/>
        <v>218.1603230801893</v>
      </c>
      <c r="F63" s="7">
        <f t="shared" si="1"/>
        <v>215.80736890088133</v>
      </c>
      <c r="G63" s="7">
        <f t="shared" si="5"/>
        <v>3343.3073689008847</v>
      </c>
    </row>
    <row r="64" spans="1:7" ht="16.5" thickBot="1" x14ac:dyDescent="0.3">
      <c r="A64" s="2">
        <v>60</v>
      </c>
      <c r="B64" s="7">
        <f t="shared" si="2"/>
        <v>215.80736890088133</v>
      </c>
      <c r="C64" s="7">
        <f>B64+D64</f>
        <v>217.96544258989013</v>
      </c>
      <c r="D64" s="7">
        <f t="shared" si="4"/>
        <v>2.1580736890088135</v>
      </c>
      <c r="E64" s="7">
        <f t="shared" si="0"/>
        <v>215.80736890088133</v>
      </c>
      <c r="F64" s="7">
        <f t="shared" si="1"/>
        <v>0</v>
      </c>
      <c r="G64" s="8">
        <f t="shared" si="5"/>
        <v>3345.4654425898934</v>
      </c>
    </row>
    <row r="65" spans="1:7" ht="16.5" thickBot="1" x14ac:dyDescent="0.3">
      <c r="A65" s="2" t="s">
        <v>26</v>
      </c>
      <c r="B65" s="7"/>
      <c r="C65">
        <f>SUM(C5:C64)</f>
        <v>13345.46544258989</v>
      </c>
      <c r="D65" s="8">
        <f t="shared" ref="D65:E65" si="6">SUM(D5:D64)</f>
        <v>3345.4654425898934</v>
      </c>
      <c r="E65" s="7">
        <f t="shared" si="6"/>
        <v>10000</v>
      </c>
    </row>
    <row r="67" spans="1:7" ht="15.75" x14ac:dyDescent="0.25">
      <c r="A67" s="18" t="s">
        <v>13</v>
      </c>
      <c r="B67" s="18"/>
      <c r="C67" s="18"/>
      <c r="D67" s="18"/>
      <c r="E67" s="18"/>
      <c r="F67" s="18"/>
      <c r="G67" s="18"/>
    </row>
    <row r="68" spans="1:7" x14ac:dyDescent="0.25">
      <c r="A68" s="2" t="s">
        <v>21</v>
      </c>
      <c r="B68" s="2" t="s">
        <v>22</v>
      </c>
      <c r="C68" s="2" t="s">
        <v>23</v>
      </c>
      <c r="D68" s="2" t="s">
        <v>24</v>
      </c>
    </row>
    <row r="69" spans="1:7" x14ac:dyDescent="0.25">
      <c r="A69" s="2">
        <v>10000</v>
      </c>
      <c r="B69" s="6">
        <v>0.01</v>
      </c>
      <c r="C69" s="2">
        <v>300</v>
      </c>
      <c r="D69" s="2">
        <v>5</v>
      </c>
    </row>
    <row r="70" spans="1:7" ht="15.75" x14ac:dyDescent="0.25">
      <c r="A70" s="5" t="s">
        <v>15</v>
      </c>
      <c r="B70" s="5" t="s">
        <v>16</v>
      </c>
      <c r="C70" s="5" t="s">
        <v>17</v>
      </c>
      <c r="D70" s="5" t="s">
        <v>18</v>
      </c>
      <c r="E70" s="5" t="s">
        <v>19</v>
      </c>
      <c r="F70" s="5" t="s">
        <v>20</v>
      </c>
      <c r="G70" s="5" t="s">
        <v>25</v>
      </c>
    </row>
    <row r="71" spans="1:7" x14ac:dyDescent="0.25">
      <c r="A71">
        <v>1</v>
      </c>
      <c r="B71" s="7">
        <f>A69</f>
        <v>10000</v>
      </c>
      <c r="C71" s="7">
        <f>C69</f>
        <v>300</v>
      </c>
      <c r="D71" s="7">
        <f>A69*B69</f>
        <v>100</v>
      </c>
      <c r="E71" s="7">
        <f>C71-D71</f>
        <v>200</v>
      </c>
      <c r="F71" s="7">
        <f>B71-E71</f>
        <v>9800</v>
      </c>
      <c r="G71" s="7">
        <f>D71</f>
        <v>100</v>
      </c>
    </row>
    <row r="72" spans="1:7" x14ac:dyDescent="0.25">
      <c r="A72">
        <v>2</v>
      </c>
      <c r="B72" s="7">
        <f>IF(F71&gt;0,F71,0)</f>
        <v>9800</v>
      </c>
      <c r="C72" s="7">
        <f>C71</f>
        <v>300</v>
      </c>
      <c r="D72" s="7">
        <f>B72*1%</f>
        <v>98</v>
      </c>
      <c r="E72" s="7">
        <f>C72-D72</f>
        <v>202</v>
      </c>
      <c r="F72" s="7">
        <f>B72-E72</f>
        <v>9598</v>
      </c>
      <c r="G72" s="7">
        <f>G71+D72</f>
        <v>198</v>
      </c>
    </row>
    <row r="73" spans="1:7" x14ac:dyDescent="0.25">
      <c r="A73" s="2">
        <v>3</v>
      </c>
      <c r="B73" s="7">
        <f t="shared" ref="B73:B111" si="7">IF(F72&gt;0,F72,0)</f>
        <v>9598</v>
      </c>
      <c r="C73" s="7">
        <f t="shared" ref="C73:C110" si="8">C72</f>
        <v>300</v>
      </c>
      <c r="D73" s="7">
        <f t="shared" ref="D73:D111" si="9">B73*1%</f>
        <v>95.98</v>
      </c>
      <c r="E73" s="7">
        <f t="shared" ref="E73:E111" si="10">C73-D73</f>
        <v>204.01999999999998</v>
      </c>
      <c r="F73" s="7">
        <f t="shared" ref="F73:F111" si="11">B73-E73</f>
        <v>9393.98</v>
      </c>
      <c r="G73" s="7">
        <f t="shared" ref="G73:G111" si="12">G72+D73</f>
        <v>293.98</v>
      </c>
    </row>
    <row r="74" spans="1:7" x14ac:dyDescent="0.25">
      <c r="A74" s="2">
        <v>4</v>
      </c>
      <c r="B74" s="7">
        <f t="shared" si="7"/>
        <v>9393.98</v>
      </c>
      <c r="C74" s="7">
        <f t="shared" si="8"/>
        <v>300</v>
      </c>
      <c r="D74" s="7">
        <f t="shared" si="9"/>
        <v>93.939799999999991</v>
      </c>
      <c r="E74" s="7">
        <f t="shared" si="10"/>
        <v>206.06020000000001</v>
      </c>
      <c r="F74" s="7">
        <f t="shared" si="11"/>
        <v>9187.9197999999997</v>
      </c>
      <c r="G74" s="7">
        <f t="shared" si="12"/>
        <v>387.91980000000001</v>
      </c>
    </row>
    <row r="75" spans="1:7" x14ac:dyDescent="0.25">
      <c r="A75" s="2">
        <v>5</v>
      </c>
      <c r="B75" s="7">
        <f t="shared" si="7"/>
        <v>9187.9197999999997</v>
      </c>
      <c r="C75" s="7">
        <f t="shared" si="8"/>
        <v>300</v>
      </c>
      <c r="D75" s="7">
        <f t="shared" si="9"/>
        <v>91.879198000000002</v>
      </c>
      <c r="E75" s="7">
        <f t="shared" si="10"/>
        <v>208.120802</v>
      </c>
      <c r="F75" s="7">
        <f t="shared" si="11"/>
        <v>8979.7989980000002</v>
      </c>
      <c r="G75" s="7">
        <f t="shared" si="12"/>
        <v>479.79899799999998</v>
      </c>
    </row>
    <row r="76" spans="1:7" x14ac:dyDescent="0.25">
      <c r="A76" s="2">
        <v>6</v>
      </c>
      <c r="B76" s="7">
        <f t="shared" si="7"/>
        <v>8979.7989980000002</v>
      </c>
      <c r="C76" s="7">
        <f t="shared" si="8"/>
        <v>300</v>
      </c>
      <c r="D76" s="7">
        <f t="shared" si="9"/>
        <v>89.797989979999997</v>
      </c>
      <c r="E76" s="7">
        <f t="shared" si="10"/>
        <v>210.20201001999999</v>
      </c>
      <c r="F76" s="7">
        <f t="shared" si="11"/>
        <v>8769.5969879799995</v>
      </c>
      <c r="G76" s="7">
        <f t="shared" si="12"/>
        <v>569.59698797999999</v>
      </c>
    </row>
    <row r="77" spans="1:7" x14ac:dyDescent="0.25">
      <c r="A77" s="2">
        <v>7</v>
      </c>
      <c r="B77" s="7">
        <f t="shared" si="7"/>
        <v>8769.5969879799995</v>
      </c>
      <c r="C77" s="7">
        <f t="shared" si="8"/>
        <v>300</v>
      </c>
      <c r="D77" s="7">
        <f t="shared" si="9"/>
        <v>87.695969879800003</v>
      </c>
      <c r="E77" s="7">
        <f t="shared" si="10"/>
        <v>212.3040301202</v>
      </c>
      <c r="F77" s="7">
        <f t="shared" si="11"/>
        <v>8557.2929578597996</v>
      </c>
      <c r="G77" s="7">
        <f t="shared" si="12"/>
        <v>657.29295785980003</v>
      </c>
    </row>
    <row r="78" spans="1:7" x14ac:dyDescent="0.25">
      <c r="A78" s="2">
        <v>8</v>
      </c>
      <c r="B78" s="7">
        <f t="shared" si="7"/>
        <v>8557.2929578597996</v>
      </c>
      <c r="C78" s="7">
        <f t="shared" si="8"/>
        <v>300</v>
      </c>
      <c r="D78" s="7">
        <f t="shared" si="9"/>
        <v>85.572929578597993</v>
      </c>
      <c r="E78" s="7">
        <f t="shared" si="10"/>
        <v>214.42707042140199</v>
      </c>
      <c r="F78" s="7">
        <f t="shared" si="11"/>
        <v>8342.8658874383982</v>
      </c>
      <c r="G78" s="7">
        <f t="shared" si="12"/>
        <v>742.86588743839798</v>
      </c>
    </row>
    <row r="79" spans="1:7" x14ac:dyDescent="0.25">
      <c r="A79" s="2">
        <v>9</v>
      </c>
      <c r="B79" s="7">
        <f t="shared" si="7"/>
        <v>8342.8658874383982</v>
      </c>
      <c r="C79" s="7">
        <f t="shared" si="8"/>
        <v>300</v>
      </c>
      <c r="D79" s="7">
        <f t="shared" si="9"/>
        <v>83.428658874383984</v>
      </c>
      <c r="E79" s="7">
        <f t="shared" si="10"/>
        <v>216.57134112561602</v>
      </c>
      <c r="F79" s="7">
        <f t="shared" si="11"/>
        <v>8126.2945463127826</v>
      </c>
      <c r="G79" s="7">
        <f t="shared" si="12"/>
        <v>826.2945463127819</v>
      </c>
    </row>
    <row r="80" spans="1:7" x14ac:dyDescent="0.25">
      <c r="A80" s="2">
        <v>10</v>
      </c>
      <c r="B80" s="7">
        <f t="shared" si="7"/>
        <v>8126.2945463127826</v>
      </c>
      <c r="C80" s="7">
        <f t="shared" si="8"/>
        <v>300</v>
      </c>
      <c r="D80" s="7">
        <f t="shared" si="9"/>
        <v>81.262945463127821</v>
      </c>
      <c r="E80" s="7">
        <f t="shared" si="10"/>
        <v>218.73705453687217</v>
      </c>
      <c r="F80" s="7">
        <f t="shared" si="11"/>
        <v>7907.5574917759104</v>
      </c>
      <c r="G80" s="7">
        <f t="shared" si="12"/>
        <v>907.55749177590974</v>
      </c>
    </row>
    <row r="81" spans="1:7" x14ac:dyDescent="0.25">
      <c r="A81" s="2">
        <v>11</v>
      </c>
      <c r="B81" s="7">
        <f t="shared" si="7"/>
        <v>7907.5574917759104</v>
      </c>
      <c r="C81" s="7">
        <f t="shared" si="8"/>
        <v>300</v>
      </c>
      <c r="D81" s="7">
        <f t="shared" si="9"/>
        <v>79.075574917759113</v>
      </c>
      <c r="E81" s="7">
        <f t="shared" si="10"/>
        <v>220.92442508224087</v>
      </c>
      <c r="F81" s="7">
        <f t="shared" si="11"/>
        <v>7686.6330666936692</v>
      </c>
      <c r="G81" s="7">
        <f t="shared" si="12"/>
        <v>986.63306669366887</v>
      </c>
    </row>
    <row r="82" spans="1:7" x14ac:dyDescent="0.25">
      <c r="A82" s="2">
        <v>12</v>
      </c>
      <c r="B82" s="7">
        <f t="shared" si="7"/>
        <v>7686.6330666936692</v>
      </c>
      <c r="C82" s="7">
        <f t="shared" si="8"/>
        <v>300</v>
      </c>
      <c r="D82" s="7">
        <f t="shared" si="9"/>
        <v>76.86633066693669</v>
      </c>
      <c r="E82" s="7">
        <f t="shared" si="10"/>
        <v>223.13366933306332</v>
      </c>
      <c r="F82" s="7">
        <f t="shared" si="11"/>
        <v>7463.4993973606061</v>
      </c>
      <c r="G82" s="7">
        <f t="shared" si="12"/>
        <v>1063.4993973606056</v>
      </c>
    </row>
    <row r="83" spans="1:7" x14ac:dyDescent="0.25">
      <c r="A83" s="2">
        <v>13</v>
      </c>
      <c r="B83" s="7">
        <f t="shared" si="7"/>
        <v>7463.4993973606061</v>
      </c>
      <c r="C83" s="7">
        <f t="shared" si="8"/>
        <v>300</v>
      </c>
      <c r="D83" s="7">
        <f t="shared" si="9"/>
        <v>74.634993973606058</v>
      </c>
      <c r="E83" s="7">
        <f t="shared" si="10"/>
        <v>225.36500602639393</v>
      </c>
      <c r="F83" s="7">
        <f t="shared" si="11"/>
        <v>7238.1343913342125</v>
      </c>
      <c r="G83" s="7">
        <f t="shared" si="12"/>
        <v>1138.1343913342116</v>
      </c>
    </row>
    <row r="84" spans="1:7" x14ac:dyDescent="0.25">
      <c r="A84" s="2">
        <v>14</v>
      </c>
      <c r="B84" s="7">
        <f t="shared" si="7"/>
        <v>7238.1343913342125</v>
      </c>
      <c r="C84" s="7">
        <f t="shared" si="8"/>
        <v>300</v>
      </c>
      <c r="D84" s="7">
        <f t="shared" si="9"/>
        <v>72.381343913342121</v>
      </c>
      <c r="E84" s="7">
        <f t="shared" si="10"/>
        <v>227.61865608665789</v>
      </c>
      <c r="F84" s="7">
        <f t="shared" si="11"/>
        <v>7010.5157352475544</v>
      </c>
      <c r="G84" s="7">
        <f t="shared" si="12"/>
        <v>1210.5157352475537</v>
      </c>
    </row>
    <row r="85" spans="1:7" x14ac:dyDescent="0.25">
      <c r="A85" s="2">
        <v>15</v>
      </c>
      <c r="B85" s="7">
        <f t="shared" si="7"/>
        <v>7010.5157352475544</v>
      </c>
      <c r="C85" s="7">
        <f t="shared" si="8"/>
        <v>300</v>
      </c>
      <c r="D85" s="7">
        <f t="shared" si="9"/>
        <v>70.105157352475544</v>
      </c>
      <c r="E85" s="7">
        <f t="shared" si="10"/>
        <v>229.89484264752446</v>
      </c>
      <c r="F85" s="7">
        <f t="shared" si="11"/>
        <v>6780.6208926000299</v>
      </c>
      <c r="G85" s="7">
        <f t="shared" si="12"/>
        <v>1280.6208926000293</v>
      </c>
    </row>
    <row r="86" spans="1:7" x14ac:dyDescent="0.25">
      <c r="A86" s="2">
        <v>16</v>
      </c>
      <c r="B86" s="7">
        <f t="shared" si="7"/>
        <v>6780.6208926000299</v>
      </c>
      <c r="C86" s="7">
        <f t="shared" si="8"/>
        <v>300</v>
      </c>
      <c r="D86" s="7">
        <f t="shared" si="9"/>
        <v>67.806208926000295</v>
      </c>
      <c r="E86" s="7">
        <f t="shared" si="10"/>
        <v>232.19379107399971</v>
      </c>
      <c r="F86" s="7">
        <f t="shared" si="11"/>
        <v>6548.4271015260301</v>
      </c>
      <c r="G86" s="7">
        <f t="shared" si="12"/>
        <v>1348.4271015260297</v>
      </c>
    </row>
    <row r="87" spans="1:7" x14ac:dyDescent="0.25">
      <c r="A87" s="2">
        <v>17</v>
      </c>
      <c r="B87" s="7">
        <f t="shared" si="7"/>
        <v>6548.4271015260301</v>
      </c>
      <c r="C87" s="7">
        <f t="shared" si="8"/>
        <v>300</v>
      </c>
      <c r="D87" s="7">
        <f t="shared" si="9"/>
        <v>65.484271015260305</v>
      </c>
      <c r="E87" s="7">
        <f t="shared" si="10"/>
        <v>234.5157289847397</v>
      </c>
      <c r="F87" s="7">
        <f t="shared" si="11"/>
        <v>6313.9113725412908</v>
      </c>
      <c r="G87" s="7">
        <f t="shared" si="12"/>
        <v>1413.9113725412899</v>
      </c>
    </row>
    <row r="88" spans="1:7" x14ac:dyDescent="0.25">
      <c r="A88" s="2">
        <v>18</v>
      </c>
      <c r="B88" s="7">
        <f t="shared" si="7"/>
        <v>6313.9113725412908</v>
      </c>
      <c r="C88" s="7">
        <f t="shared" si="8"/>
        <v>300</v>
      </c>
      <c r="D88" s="7">
        <f t="shared" si="9"/>
        <v>63.139113725412912</v>
      </c>
      <c r="E88" s="7">
        <f t="shared" si="10"/>
        <v>236.86088627458707</v>
      </c>
      <c r="F88" s="7">
        <f t="shared" si="11"/>
        <v>6077.050486266704</v>
      </c>
      <c r="G88" s="7">
        <f t="shared" si="12"/>
        <v>1477.0504862667028</v>
      </c>
    </row>
    <row r="89" spans="1:7" x14ac:dyDescent="0.25">
      <c r="A89" s="2">
        <v>19</v>
      </c>
      <c r="B89" s="7">
        <f t="shared" si="7"/>
        <v>6077.050486266704</v>
      </c>
      <c r="C89" s="7">
        <f t="shared" si="8"/>
        <v>300</v>
      </c>
      <c r="D89" s="7">
        <f t="shared" si="9"/>
        <v>60.770504862667039</v>
      </c>
      <c r="E89" s="7">
        <f t="shared" si="10"/>
        <v>239.22949513733295</v>
      </c>
      <c r="F89" s="7">
        <f t="shared" si="11"/>
        <v>5837.8209911293707</v>
      </c>
      <c r="G89" s="7">
        <f t="shared" si="12"/>
        <v>1537.8209911293698</v>
      </c>
    </row>
    <row r="90" spans="1:7" x14ac:dyDescent="0.25">
      <c r="A90" s="2">
        <v>20</v>
      </c>
      <c r="B90" s="7">
        <f t="shared" si="7"/>
        <v>5837.8209911293707</v>
      </c>
      <c r="C90" s="7">
        <f t="shared" si="8"/>
        <v>300</v>
      </c>
      <c r="D90" s="7">
        <f t="shared" si="9"/>
        <v>58.378209911293709</v>
      </c>
      <c r="E90" s="7">
        <f t="shared" si="10"/>
        <v>241.62179008870629</v>
      </c>
      <c r="F90" s="7">
        <f t="shared" si="11"/>
        <v>5596.1992010406648</v>
      </c>
      <c r="G90" s="7">
        <f t="shared" si="12"/>
        <v>1596.1992010406634</v>
      </c>
    </row>
    <row r="91" spans="1:7" x14ac:dyDescent="0.25">
      <c r="A91" s="2">
        <v>21</v>
      </c>
      <c r="B91" s="7">
        <f t="shared" si="7"/>
        <v>5596.1992010406648</v>
      </c>
      <c r="C91" s="7">
        <f t="shared" si="8"/>
        <v>300</v>
      </c>
      <c r="D91" s="7">
        <f t="shared" si="9"/>
        <v>55.961992010406647</v>
      </c>
      <c r="E91" s="7">
        <f t="shared" si="10"/>
        <v>244.03800798959335</v>
      </c>
      <c r="F91" s="7">
        <f t="shared" si="11"/>
        <v>5352.1611930510717</v>
      </c>
      <c r="G91" s="7">
        <f t="shared" si="12"/>
        <v>1652.1611930510701</v>
      </c>
    </row>
    <row r="92" spans="1:7" x14ac:dyDescent="0.25">
      <c r="A92" s="2">
        <v>22</v>
      </c>
      <c r="B92" s="7">
        <f t="shared" si="7"/>
        <v>5352.1611930510717</v>
      </c>
      <c r="C92" s="7">
        <f t="shared" si="8"/>
        <v>300</v>
      </c>
      <c r="D92" s="7">
        <f t="shared" si="9"/>
        <v>53.521611930510716</v>
      </c>
      <c r="E92" s="7">
        <f t="shared" si="10"/>
        <v>246.47838806948928</v>
      </c>
      <c r="F92" s="7">
        <f t="shared" si="11"/>
        <v>5105.6828049815822</v>
      </c>
      <c r="G92" s="7">
        <f t="shared" si="12"/>
        <v>1705.6828049815808</v>
      </c>
    </row>
    <row r="93" spans="1:7" x14ac:dyDescent="0.25">
      <c r="A93" s="2">
        <v>23</v>
      </c>
      <c r="B93" s="7">
        <f t="shared" si="7"/>
        <v>5105.6828049815822</v>
      </c>
      <c r="C93" s="7">
        <f t="shared" si="8"/>
        <v>300</v>
      </c>
      <c r="D93" s="7">
        <f t="shared" si="9"/>
        <v>51.05682804981582</v>
      </c>
      <c r="E93" s="7">
        <f t="shared" si="10"/>
        <v>248.94317195018419</v>
      </c>
      <c r="F93" s="7">
        <f t="shared" si="11"/>
        <v>4856.7396330313977</v>
      </c>
      <c r="G93" s="7">
        <f t="shared" si="12"/>
        <v>1756.7396330313966</v>
      </c>
    </row>
    <row r="94" spans="1:7" x14ac:dyDescent="0.25">
      <c r="A94" s="2">
        <v>24</v>
      </c>
      <c r="B94" s="7">
        <f t="shared" si="7"/>
        <v>4856.7396330313977</v>
      </c>
      <c r="C94" s="7">
        <f t="shared" si="8"/>
        <v>300</v>
      </c>
      <c r="D94" s="7">
        <f t="shared" si="9"/>
        <v>48.567396330313976</v>
      </c>
      <c r="E94" s="7">
        <f t="shared" si="10"/>
        <v>251.43260366968602</v>
      </c>
      <c r="F94" s="7">
        <f t="shared" si="11"/>
        <v>4605.307029361712</v>
      </c>
      <c r="G94" s="7">
        <f t="shared" si="12"/>
        <v>1805.3070293617106</v>
      </c>
    </row>
    <row r="95" spans="1:7" x14ac:dyDescent="0.25">
      <c r="A95" s="2">
        <v>25</v>
      </c>
      <c r="B95" s="7">
        <f t="shared" si="7"/>
        <v>4605.307029361712</v>
      </c>
      <c r="C95" s="7">
        <f t="shared" si="8"/>
        <v>300</v>
      </c>
      <c r="D95" s="7">
        <f t="shared" si="9"/>
        <v>46.053070293617118</v>
      </c>
      <c r="E95" s="7">
        <f t="shared" si="10"/>
        <v>253.94692970638289</v>
      </c>
      <c r="F95" s="7">
        <f t="shared" si="11"/>
        <v>4351.3600996553287</v>
      </c>
      <c r="G95" s="7">
        <f t="shared" si="12"/>
        <v>1851.3600996553278</v>
      </c>
    </row>
    <row r="96" spans="1:7" x14ac:dyDescent="0.25">
      <c r="A96" s="2">
        <v>26</v>
      </c>
      <c r="B96" s="7">
        <f t="shared" si="7"/>
        <v>4351.3600996553287</v>
      </c>
      <c r="C96" s="7">
        <f t="shared" si="8"/>
        <v>300</v>
      </c>
      <c r="D96" s="7">
        <f t="shared" si="9"/>
        <v>43.513600996553286</v>
      </c>
      <c r="E96" s="7">
        <f t="shared" si="10"/>
        <v>256.48639900344671</v>
      </c>
      <c r="F96" s="7">
        <f t="shared" si="11"/>
        <v>4094.8737006518818</v>
      </c>
      <c r="G96" s="7">
        <f t="shared" si="12"/>
        <v>1894.8737006518811</v>
      </c>
    </row>
    <row r="97" spans="1:7" x14ac:dyDescent="0.25">
      <c r="A97" s="2">
        <v>27</v>
      </c>
      <c r="B97" s="7">
        <f t="shared" si="7"/>
        <v>4094.8737006518818</v>
      </c>
      <c r="C97" s="7">
        <f t="shared" si="8"/>
        <v>300</v>
      </c>
      <c r="D97" s="7">
        <f t="shared" si="9"/>
        <v>40.948737006518819</v>
      </c>
      <c r="E97" s="7">
        <f t="shared" si="10"/>
        <v>259.0512629934812</v>
      </c>
      <c r="F97" s="7">
        <f t="shared" si="11"/>
        <v>3835.8224376584008</v>
      </c>
      <c r="G97" s="7">
        <f t="shared" si="12"/>
        <v>1935.8224376583998</v>
      </c>
    </row>
    <row r="98" spans="1:7" x14ac:dyDescent="0.25">
      <c r="A98" s="2">
        <v>28</v>
      </c>
      <c r="B98" s="7">
        <f t="shared" si="7"/>
        <v>3835.8224376584008</v>
      </c>
      <c r="C98" s="7">
        <f t="shared" si="8"/>
        <v>300</v>
      </c>
      <c r="D98" s="7">
        <f t="shared" si="9"/>
        <v>38.358224376584012</v>
      </c>
      <c r="E98" s="7">
        <f t="shared" si="10"/>
        <v>261.64177562341598</v>
      </c>
      <c r="F98" s="7">
        <f t="shared" si="11"/>
        <v>3574.1806620349848</v>
      </c>
      <c r="G98" s="7">
        <f t="shared" si="12"/>
        <v>1974.1806620349839</v>
      </c>
    </row>
    <row r="99" spans="1:7" x14ac:dyDescent="0.25">
      <c r="A99" s="2">
        <v>29</v>
      </c>
      <c r="B99" s="7">
        <f t="shared" si="7"/>
        <v>3574.1806620349848</v>
      </c>
      <c r="C99" s="7">
        <f t="shared" si="8"/>
        <v>300</v>
      </c>
      <c r="D99" s="7">
        <f t="shared" si="9"/>
        <v>35.741806620349848</v>
      </c>
      <c r="E99" s="7">
        <f t="shared" si="10"/>
        <v>264.25819337965015</v>
      </c>
      <c r="F99" s="7">
        <f t="shared" si="11"/>
        <v>3309.9224686553348</v>
      </c>
      <c r="G99" s="7">
        <f t="shared" si="12"/>
        <v>2009.9224686553339</v>
      </c>
    </row>
    <row r="100" spans="1:7" x14ac:dyDescent="0.25">
      <c r="A100" s="2">
        <v>30</v>
      </c>
      <c r="B100" s="7">
        <f t="shared" si="7"/>
        <v>3309.9224686553348</v>
      </c>
      <c r="C100" s="7">
        <f t="shared" si="8"/>
        <v>300</v>
      </c>
      <c r="D100" s="7">
        <f t="shared" si="9"/>
        <v>33.099224686553349</v>
      </c>
      <c r="E100" s="7">
        <f t="shared" si="10"/>
        <v>266.90077531344667</v>
      </c>
      <c r="F100" s="7">
        <f t="shared" si="11"/>
        <v>3043.0216933418883</v>
      </c>
      <c r="G100" s="7">
        <f t="shared" si="12"/>
        <v>2043.0216933418872</v>
      </c>
    </row>
    <row r="101" spans="1:7" x14ac:dyDescent="0.25">
      <c r="A101" s="2">
        <v>31</v>
      </c>
      <c r="B101" s="7">
        <f t="shared" si="7"/>
        <v>3043.0216933418883</v>
      </c>
      <c r="C101" s="7">
        <f t="shared" si="8"/>
        <v>300</v>
      </c>
      <c r="D101" s="7">
        <f t="shared" si="9"/>
        <v>30.430216933418883</v>
      </c>
      <c r="E101" s="7">
        <f t="shared" si="10"/>
        <v>269.56978306658112</v>
      </c>
      <c r="F101" s="7">
        <f t="shared" si="11"/>
        <v>2773.451910275307</v>
      </c>
      <c r="G101" s="7">
        <f t="shared" si="12"/>
        <v>2073.4519102753061</v>
      </c>
    </row>
    <row r="102" spans="1:7" x14ac:dyDescent="0.25">
      <c r="A102" s="2">
        <v>32</v>
      </c>
      <c r="B102" s="7">
        <f t="shared" si="7"/>
        <v>2773.451910275307</v>
      </c>
      <c r="C102" s="7">
        <f t="shared" si="8"/>
        <v>300</v>
      </c>
      <c r="D102" s="7">
        <f t="shared" si="9"/>
        <v>27.734519102753069</v>
      </c>
      <c r="E102" s="7">
        <f t="shared" si="10"/>
        <v>272.2654808972469</v>
      </c>
      <c r="F102" s="7">
        <f t="shared" si="11"/>
        <v>2501.18642937806</v>
      </c>
      <c r="G102" s="7">
        <f t="shared" si="12"/>
        <v>2101.1864293780591</v>
      </c>
    </row>
    <row r="103" spans="1:7" x14ac:dyDescent="0.25">
      <c r="A103" s="2">
        <v>33</v>
      </c>
      <c r="B103" s="7">
        <f t="shared" si="7"/>
        <v>2501.18642937806</v>
      </c>
      <c r="C103" s="7">
        <f t="shared" si="8"/>
        <v>300</v>
      </c>
      <c r="D103" s="7">
        <f t="shared" si="9"/>
        <v>25.011864293780601</v>
      </c>
      <c r="E103" s="7">
        <f t="shared" si="10"/>
        <v>274.9881357062194</v>
      </c>
      <c r="F103" s="7">
        <f t="shared" si="11"/>
        <v>2226.1982936718405</v>
      </c>
      <c r="G103" s="7">
        <f t="shared" si="12"/>
        <v>2126.1982936718396</v>
      </c>
    </row>
    <row r="104" spans="1:7" x14ac:dyDescent="0.25">
      <c r="A104" s="2">
        <v>34</v>
      </c>
      <c r="B104" s="7">
        <f t="shared" si="7"/>
        <v>2226.1982936718405</v>
      </c>
      <c r="C104" s="7">
        <f t="shared" si="8"/>
        <v>300</v>
      </c>
      <c r="D104" s="7">
        <f t="shared" si="9"/>
        <v>22.261982936718404</v>
      </c>
      <c r="E104" s="7">
        <f t="shared" si="10"/>
        <v>277.73801706328157</v>
      </c>
      <c r="F104" s="7">
        <f t="shared" si="11"/>
        <v>1948.4602766085588</v>
      </c>
      <c r="G104" s="7">
        <f t="shared" si="12"/>
        <v>2148.4602766085582</v>
      </c>
    </row>
    <row r="105" spans="1:7" x14ac:dyDescent="0.25">
      <c r="A105" s="2">
        <v>35</v>
      </c>
      <c r="B105" s="7">
        <f t="shared" si="7"/>
        <v>1948.4602766085588</v>
      </c>
      <c r="C105" s="7">
        <f t="shared" si="8"/>
        <v>300</v>
      </c>
      <c r="D105" s="7">
        <f t="shared" si="9"/>
        <v>19.48460276608559</v>
      </c>
      <c r="E105" s="7">
        <f t="shared" si="10"/>
        <v>280.51539723391443</v>
      </c>
      <c r="F105" s="7">
        <f t="shared" si="11"/>
        <v>1667.9448793746444</v>
      </c>
      <c r="G105" s="7">
        <f t="shared" si="12"/>
        <v>2167.9448793746437</v>
      </c>
    </row>
    <row r="106" spans="1:7" x14ac:dyDescent="0.25">
      <c r="A106" s="2">
        <v>36</v>
      </c>
      <c r="B106" s="7">
        <f t="shared" si="7"/>
        <v>1667.9448793746444</v>
      </c>
      <c r="C106" s="7">
        <f t="shared" si="8"/>
        <v>300</v>
      </c>
      <c r="D106" s="7">
        <f t="shared" si="9"/>
        <v>16.679448793746445</v>
      </c>
      <c r="E106" s="7">
        <f t="shared" si="10"/>
        <v>283.32055120625353</v>
      </c>
      <c r="F106" s="7">
        <f t="shared" si="11"/>
        <v>1384.624328168391</v>
      </c>
      <c r="G106" s="7">
        <f t="shared" si="12"/>
        <v>2184.6243281683901</v>
      </c>
    </row>
    <row r="107" spans="1:7" x14ac:dyDescent="0.25">
      <c r="A107" s="2">
        <v>37</v>
      </c>
      <c r="B107" s="7">
        <f t="shared" si="7"/>
        <v>1384.624328168391</v>
      </c>
      <c r="C107" s="7">
        <f t="shared" si="8"/>
        <v>300</v>
      </c>
      <c r="D107" s="7">
        <f t="shared" si="9"/>
        <v>13.846243281683911</v>
      </c>
      <c r="E107" s="7">
        <f t="shared" si="10"/>
        <v>286.15375671831612</v>
      </c>
      <c r="F107" s="7">
        <f t="shared" si="11"/>
        <v>1098.4705714500749</v>
      </c>
      <c r="G107" s="7">
        <f t="shared" si="12"/>
        <v>2198.4705714500742</v>
      </c>
    </row>
    <row r="108" spans="1:7" x14ac:dyDescent="0.25">
      <c r="A108" s="2">
        <v>38</v>
      </c>
      <c r="B108" s="7">
        <f t="shared" si="7"/>
        <v>1098.4705714500749</v>
      </c>
      <c r="C108" s="7">
        <f t="shared" si="8"/>
        <v>300</v>
      </c>
      <c r="D108" s="7">
        <f t="shared" si="9"/>
        <v>10.984705714500748</v>
      </c>
      <c r="E108" s="7">
        <f t="shared" si="10"/>
        <v>289.01529428549924</v>
      </c>
      <c r="F108" s="7">
        <f t="shared" si="11"/>
        <v>809.45527716457559</v>
      </c>
      <c r="G108" s="7">
        <f t="shared" si="12"/>
        <v>2209.4552771645749</v>
      </c>
    </row>
    <row r="109" spans="1:7" x14ac:dyDescent="0.25">
      <c r="A109" s="2">
        <v>39</v>
      </c>
      <c r="B109" s="7">
        <f t="shared" si="7"/>
        <v>809.45527716457559</v>
      </c>
      <c r="C109" s="7">
        <f t="shared" si="8"/>
        <v>300</v>
      </c>
      <c r="D109" s="7">
        <f t="shared" si="9"/>
        <v>8.0945527716457555</v>
      </c>
      <c r="E109" s="7">
        <f t="shared" si="10"/>
        <v>291.90544722835426</v>
      </c>
      <c r="F109" s="7">
        <f t="shared" si="11"/>
        <v>517.54982993622139</v>
      </c>
      <c r="G109" s="7">
        <f t="shared" si="12"/>
        <v>2217.5498299362207</v>
      </c>
    </row>
    <row r="110" spans="1:7" ht="15.75" thickBot="1" x14ac:dyDescent="0.3">
      <c r="A110" s="2">
        <v>40</v>
      </c>
      <c r="B110" s="7">
        <f t="shared" si="7"/>
        <v>517.54982993622139</v>
      </c>
      <c r="C110" s="7">
        <f t="shared" si="8"/>
        <v>300</v>
      </c>
      <c r="D110" s="7">
        <f t="shared" si="9"/>
        <v>5.1754982993622143</v>
      </c>
      <c r="E110" s="7">
        <f t="shared" si="10"/>
        <v>294.82450170063777</v>
      </c>
      <c r="F110" s="7">
        <f t="shared" si="11"/>
        <v>222.72532823558362</v>
      </c>
      <c r="G110" s="7">
        <f t="shared" si="12"/>
        <v>2222.7253282355828</v>
      </c>
    </row>
    <row r="111" spans="1:7" ht="16.5" thickBot="1" x14ac:dyDescent="0.3">
      <c r="A111" s="2">
        <v>41</v>
      </c>
      <c r="B111" s="7">
        <f t="shared" si="7"/>
        <v>222.72532823558362</v>
      </c>
      <c r="C111" s="7">
        <f>B111+D111</f>
        <v>224.95258151793945</v>
      </c>
      <c r="D111" s="7">
        <f t="shared" si="9"/>
        <v>2.2272532823558362</v>
      </c>
      <c r="E111" s="7">
        <f t="shared" si="10"/>
        <v>222.72532823558362</v>
      </c>
      <c r="F111" s="7">
        <f t="shared" si="11"/>
        <v>0</v>
      </c>
      <c r="G111" s="8">
        <f t="shared" si="12"/>
        <v>2224.9525815179386</v>
      </c>
    </row>
    <row r="112" spans="1:7" ht="16.5" thickBot="1" x14ac:dyDescent="0.3">
      <c r="A112" s="2" t="s">
        <v>26</v>
      </c>
      <c r="B112" s="7"/>
      <c r="C112" s="7">
        <f>SUM(C71:C111)</f>
        <v>12224.952581517939</v>
      </c>
      <c r="D112" s="8">
        <f t="shared" ref="D112:E112" si="13">SUM(D71:D111)</f>
        <v>2224.9525815179386</v>
      </c>
      <c r="E112" s="7">
        <f t="shared" si="13"/>
        <v>10000.000000000002</v>
      </c>
      <c r="F112" s="7"/>
      <c r="G112" s="7"/>
    </row>
    <row r="113" spans="1:7" x14ac:dyDescent="0.25">
      <c r="A113" s="2"/>
      <c r="B113" s="7"/>
      <c r="C113" s="7"/>
      <c r="D113" s="7"/>
      <c r="E113" s="7"/>
      <c r="F113" s="7"/>
      <c r="G113" s="7"/>
    </row>
    <row r="114" spans="1:7" x14ac:dyDescent="0.25">
      <c r="A114" s="17" t="s">
        <v>27</v>
      </c>
      <c r="B114" s="17"/>
      <c r="C114" s="17"/>
      <c r="D114" s="17"/>
      <c r="E114" s="17"/>
      <c r="F114" s="17"/>
      <c r="G114" s="17"/>
    </row>
    <row r="115" spans="1:7" x14ac:dyDescent="0.25">
      <c r="A115" s="2"/>
      <c r="B115" s="7"/>
      <c r="C115" s="7"/>
      <c r="D115" s="7"/>
      <c r="E115" s="7"/>
      <c r="F115" s="7"/>
      <c r="G115" s="7"/>
    </row>
    <row r="116" spans="1:7" x14ac:dyDescent="0.25">
      <c r="A116" s="2"/>
      <c r="B116" s="7"/>
      <c r="C116" s="7"/>
      <c r="D116" s="7"/>
      <c r="E116" s="7"/>
      <c r="F116" s="7"/>
      <c r="G116" s="7"/>
    </row>
    <row r="117" spans="1:7" x14ac:dyDescent="0.25">
      <c r="A117" s="2"/>
      <c r="B117" s="7"/>
      <c r="C117" s="7"/>
      <c r="D117" s="7"/>
      <c r="E117" s="7"/>
      <c r="F117" s="7"/>
      <c r="G117" s="7"/>
    </row>
    <row r="118" spans="1:7" x14ac:dyDescent="0.25">
      <c r="A118" s="2"/>
      <c r="B118" s="7"/>
      <c r="C118" s="7"/>
      <c r="D118" s="7"/>
      <c r="E118" s="7"/>
      <c r="F118" s="7"/>
      <c r="G118" s="7"/>
    </row>
    <row r="119" spans="1:7" x14ac:dyDescent="0.25">
      <c r="A119" s="2"/>
      <c r="B119" s="7"/>
      <c r="C119" s="7"/>
      <c r="D119" s="7"/>
      <c r="E119" s="7"/>
      <c r="F119" s="7"/>
      <c r="G119" s="7"/>
    </row>
    <row r="120" spans="1:7" x14ac:dyDescent="0.25">
      <c r="A120" s="2"/>
      <c r="B120" s="7"/>
      <c r="C120" s="7"/>
      <c r="D120" s="7"/>
      <c r="E120" s="7"/>
      <c r="F120" s="7"/>
      <c r="G120" s="7"/>
    </row>
    <row r="121" spans="1:7" x14ac:dyDescent="0.25">
      <c r="A121" s="2"/>
      <c r="B121" s="7"/>
      <c r="C121" s="7"/>
      <c r="D121" s="7"/>
      <c r="E121" s="7"/>
      <c r="F121" s="7"/>
      <c r="G121" s="7"/>
    </row>
    <row r="122" spans="1:7" x14ac:dyDescent="0.25">
      <c r="A122" s="2"/>
      <c r="B122" s="7"/>
      <c r="C122" s="7"/>
      <c r="D122" s="7"/>
      <c r="E122" s="7"/>
      <c r="F122" s="7"/>
      <c r="G122" s="7"/>
    </row>
    <row r="123" spans="1:7" x14ac:dyDescent="0.25">
      <c r="A123" s="2"/>
      <c r="B123" s="7"/>
      <c r="C123" s="7"/>
      <c r="D123" s="7"/>
      <c r="E123" s="7"/>
      <c r="F123" s="7"/>
      <c r="G123" s="7"/>
    </row>
    <row r="124" spans="1:7" x14ac:dyDescent="0.25">
      <c r="A124" s="2"/>
      <c r="B124" s="7"/>
      <c r="C124" s="7"/>
      <c r="D124" s="7"/>
      <c r="E124" s="7"/>
      <c r="F124" s="7"/>
      <c r="G124" s="7"/>
    </row>
    <row r="125" spans="1:7" x14ac:dyDescent="0.25">
      <c r="A125" s="2"/>
      <c r="B125" s="7"/>
      <c r="C125" s="7"/>
      <c r="D125" s="7"/>
      <c r="E125" s="7"/>
      <c r="F125" s="7"/>
      <c r="G125" s="7"/>
    </row>
    <row r="126" spans="1:7" x14ac:dyDescent="0.25">
      <c r="A126" s="2"/>
      <c r="B126" s="7"/>
      <c r="C126" s="7"/>
      <c r="D126" s="7"/>
      <c r="E126" s="7"/>
      <c r="F126" s="7"/>
      <c r="G126" s="7"/>
    </row>
    <row r="127" spans="1:7" x14ac:dyDescent="0.25">
      <c r="A127" s="2"/>
      <c r="B127" s="7"/>
      <c r="C127" s="7"/>
      <c r="D127" s="7"/>
      <c r="E127" s="7"/>
      <c r="F127" s="7"/>
      <c r="G127" s="7"/>
    </row>
    <row r="128" spans="1:7" x14ac:dyDescent="0.25">
      <c r="A128" s="2"/>
      <c r="B128" s="7"/>
      <c r="C128" s="7"/>
      <c r="D128" s="7"/>
      <c r="E128" s="7"/>
      <c r="F128" s="7"/>
      <c r="G128" s="7"/>
    </row>
    <row r="129" spans="1:7" x14ac:dyDescent="0.25">
      <c r="A129" s="2"/>
      <c r="B129" s="7"/>
      <c r="C129" s="7"/>
      <c r="D129" s="7"/>
      <c r="E129" s="7"/>
      <c r="F129" s="7"/>
      <c r="G129" s="7"/>
    </row>
    <row r="130" spans="1:7" x14ac:dyDescent="0.25">
      <c r="A130" s="2"/>
      <c r="B130" s="7"/>
      <c r="C130" s="7"/>
      <c r="D130" s="7"/>
      <c r="E130" s="7"/>
      <c r="F130" s="7"/>
      <c r="G130" s="7"/>
    </row>
    <row r="131" spans="1:7" x14ac:dyDescent="0.25">
      <c r="A131" s="2"/>
      <c r="B131" s="7"/>
      <c r="C131" s="7"/>
      <c r="D131" s="7"/>
      <c r="E131" s="7"/>
      <c r="F131" s="7"/>
      <c r="G131" s="7"/>
    </row>
    <row r="132" spans="1:7" x14ac:dyDescent="0.25">
      <c r="A132" s="2"/>
    </row>
    <row r="133" spans="1:7" x14ac:dyDescent="0.25">
      <c r="A133" s="2"/>
    </row>
    <row r="134" spans="1:7" x14ac:dyDescent="0.25">
      <c r="A134" s="2"/>
    </row>
    <row r="135" spans="1:7" x14ac:dyDescent="0.25">
      <c r="A135" s="2"/>
    </row>
    <row r="136" spans="1:7" x14ac:dyDescent="0.25">
      <c r="A136" s="2"/>
    </row>
    <row r="137" spans="1:7" x14ac:dyDescent="0.25">
      <c r="A137" s="2"/>
    </row>
    <row r="138" spans="1:7" x14ac:dyDescent="0.25">
      <c r="A138" s="2"/>
    </row>
    <row r="139" spans="1:7" x14ac:dyDescent="0.25">
      <c r="A139" s="2"/>
    </row>
    <row r="140" spans="1:7" x14ac:dyDescent="0.25">
      <c r="A140" s="2"/>
    </row>
    <row r="141" spans="1:7" x14ac:dyDescent="0.25">
      <c r="A141" s="2"/>
    </row>
    <row r="142" spans="1:7" x14ac:dyDescent="0.25">
      <c r="A142" s="2"/>
    </row>
    <row r="143" spans="1:7" x14ac:dyDescent="0.25">
      <c r="A143" s="2"/>
    </row>
    <row r="144" spans="1:7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</sheetData>
  <mergeCells count="3">
    <mergeCell ref="A1:G1"/>
    <mergeCell ref="A67:G67"/>
    <mergeCell ref="A114:G11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F17" sqref="F17"/>
    </sheetView>
  </sheetViews>
  <sheetFormatPr defaultRowHeight="15" x14ac:dyDescent="0.25"/>
  <cols>
    <col min="2" max="2" width="7.7109375" customWidth="1"/>
    <col min="3" max="3" width="7.28515625" customWidth="1"/>
    <col min="4" max="4" width="4.85546875" customWidth="1"/>
    <col min="5" max="5" width="4.5703125" customWidth="1"/>
    <col min="6" max="6" width="5.85546875" customWidth="1"/>
    <col min="7" max="7" width="5.42578125" customWidth="1"/>
    <col min="8" max="8" width="5.85546875" customWidth="1"/>
    <col min="9" max="9" width="5.42578125" customWidth="1"/>
    <col min="10" max="10" width="5.7109375" customWidth="1"/>
    <col min="11" max="11" width="5.42578125" customWidth="1"/>
    <col min="12" max="12" width="5" customWidth="1"/>
  </cols>
  <sheetData>
    <row r="1" spans="1:12" x14ac:dyDescent="0.25">
      <c r="A1" s="19" t="s">
        <v>33</v>
      </c>
      <c r="B1" s="19"/>
      <c r="C1" s="19"/>
      <c r="D1" s="19"/>
      <c r="E1" s="19"/>
    </row>
    <row r="2" spans="1:12" x14ac:dyDescent="0.25">
      <c r="A2" s="17" t="s">
        <v>28</v>
      </c>
      <c r="B2" s="17"/>
      <c r="C2" s="17"/>
      <c r="D2" s="17"/>
    </row>
    <row r="3" spans="1:12" ht="17.25" customHeight="1" x14ac:dyDescent="0.25">
      <c r="A3" s="22" t="s">
        <v>29</v>
      </c>
      <c r="B3" s="17"/>
      <c r="C3" s="17"/>
      <c r="D3" s="17"/>
      <c r="E3" s="17"/>
    </row>
    <row r="4" spans="1:12" ht="16.5" customHeight="1" x14ac:dyDescent="0.25">
      <c r="B4" s="4"/>
      <c r="C4" s="20" t="s">
        <v>32</v>
      </c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4"/>
      <c r="B5" s="4" t="s">
        <v>30</v>
      </c>
      <c r="C5" s="13">
        <v>0.1</v>
      </c>
      <c r="D5" s="13">
        <v>0.2</v>
      </c>
      <c r="E5" s="13">
        <v>0.3</v>
      </c>
      <c r="F5" s="13">
        <v>0.4</v>
      </c>
      <c r="G5" s="13">
        <v>0.5</v>
      </c>
      <c r="H5" s="13">
        <v>0.6</v>
      </c>
      <c r="I5" s="13">
        <v>0.7</v>
      </c>
      <c r="J5" s="13">
        <v>0.8</v>
      </c>
      <c r="K5" s="13">
        <v>0.9</v>
      </c>
      <c r="L5" s="13">
        <v>1</v>
      </c>
    </row>
    <row r="6" spans="1:12" x14ac:dyDescent="0.25">
      <c r="A6" s="4" t="s">
        <v>31</v>
      </c>
      <c r="B6" s="12">
        <v>0</v>
      </c>
      <c r="C6" s="10">
        <f>3*C$5+5*$B6</f>
        <v>0.30000000000000004</v>
      </c>
      <c r="D6" s="10">
        <f t="shared" ref="D6:L6" si="0">3*D$5+5*$B6</f>
        <v>0.60000000000000009</v>
      </c>
      <c r="E6" s="10">
        <f t="shared" si="0"/>
        <v>0.89999999999999991</v>
      </c>
      <c r="F6" s="10">
        <f t="shared" si="0"/>
        <v>1.2000000000000002</v>
      </c>
      <c r="G6" s="10">
        <f t="shared" si="0"/>
        <v>1.5</v>
      </c>
      <c r="H6" s="10">
        <f t="shared" si="0"/>
        <v>1.7999999999999998</v>
      </c>
      <c r="I6" s="10">
        <f t="shared" si="0"/>
        <v>2.0999999999999996</v>
      </c>
      <c r="J6" s="10">
        <f t="shared" si="0"/>
        <v>2.4000000000000004</v>
      </c>
      <c r="K6" s="10">
        <f t="shared" si="0"/>
        <v>2.7</v>
      </c>
      <c r="L6" s="10">
        <f t="shared" si="0"/>
        <v>3</v>
      </c>
    </row>
    <row r="7" spans="1:12" x14ac:dyDescent="0.25">
      <c r="A7" s="4"/>
      <c r="B7" s="12">
        <v>0.1</v>
      </c>
      <c r="C7" s="10">
        <f t="shared" ref="C7:L13" si="1">3*C$5+5*$B7</f>
        <v>0.8</v>
      </c>
      <c r="D7" s="10">
        <f t="shared" si="1"/>
        <v>1.1000000000000001</v>
      </c>
      <c r="E7" s="10">
        <f t="shared" si="1"/>
        <v>1.4</v>
      </c>
      <c r="F7" s="10">
        <f t="shared" si="1"/>
        <v>1.7000000000000002</v>
      </c>
      <c r="G7" s="10">
        <f t="shared" si="1"/>
        <v>2</v>
      </c>
      <c r="H7" s="10">
        <f t="shared" si="1"/>
        <v>2.2999999999999998</v>
      </c>
      <c r="I7" s="10">
        <f t="shared" si="1"/>
        <v>2.5999999999999996</v>
      </c>
      <c r="J7" s="10">
        <f t="shared" si="1"/>
        <v>2.9000000000000004</v>
      </c>
      <c r="K7" s="10">
        <f t="shared" si="1"/>
        <v>3.2</v>
      </c>
      <c r="L7" s="10">
        <f t="shared" si="1"/>
        <v>3.5</v>
      </c>
    </row>
    <row r="8" spans="1:12" x14ac:dyDescent="0.25">
      <c r="A8" s="4"/>
      <c r="B8" s="12">
        <v>0.2</v>
      </c>
      <c r="C8" s="10">
        <f t="shared" si="1"/>
        <v>1.3</v>
      </c>
      <c r="D8" s="10">
        <f t="shared" si="1"/>
        <v>1.6</v>
      </c>
      <c r="E8" s="10">
        <f t="shared" si="1"/>
        <v>1.9</v>
      </c>
      <c r="F8" s="10">
        <f t="shared" si="1"/>
        <v>2.2000000000000002</v>
      </c>
      <c r="G8" s="10">
        <f t="shared" si="1"/>
        <v>2.5</v>
      </c>
      <c r="H8" s="10">
        <f t="shared" si="1"/>
        <v>2.8</v>
      </c>
      <c r="I8" s="10">
        <f t="shared" si="1"/>
        <v>3.0999999999999996</v>
      </c>
      <c r="J8" s="10">
        <f t="shared" si="1"/>
        <v>3.4000000000000004</v>
      </c>
      <c r="K8" s="10">
        <f t="shared" si="1"/>
        <v>3.7</v>
      </c>
      <c r="L8" s="10">
        <f t="shared" si="1"/>
        <v>4</v>
      </c>
    </row>
    <row r="9" spans="1:12" x14ac:dyDescent="0.25">
      <c r="A9" s="4"/>
      <c r="B9" s="12">
        <v>0.3</v>
      </c>
      <c r="C9" s="10">
        <f t="shared" si="1"/>
        <v>1.8</v>
      </c>
      <c r="D9" s="10">
        <f t="shared" si="1"/>
        <v>2.1</v>
      </c>
      <c r="E9" s="10">
        <f t="shared" si="1"/>
        <v>2.4</v>
      </c>
      <c r="F9" s="10">
        <f t="shared" si="1"/>
        <v>2.7</v>
      </c>
      <c r="G9" s="10">
        <f t="shared" si="1"/>
        <v>3</v>
      </c>
      <c r="H9" s="10">
        <f t="shared" si="1"/>
        <v>3.3</v>
      </c>
      <c r="I9" s="10">
        <f t="shared" si="1"/>
        <v>3.5999999999999996</v>
      </c>
      <c r="J9" s="10">
        <f t="shared" si="1"/>
        <v>3.9000000000000004</v>
      </c>
      <c r="K9" s="10">
        <f t="shared" si="1"/>
        <v>4.2</v>
      </c>
      <c r="L9" s="10">
        <f t="shared" si="1"/>
        <v>4.5</v>
      </c>
    </row>
    <row r="10" spans="1:12" x14ac:dyDescent="0.25">
      <c r="A10" s="4"/>
      <c r="B10" s="12">
        <v>0.4</v>
      </c>
      <c r="C10" s="10">
        <f t="shared" si="1"/>
        <v>2.2999999999999998</v>
      </c>
      <c r="D10" s="10">
        <f t="shared" si="1"/>
        <v>2.6</v>
      </c>
      <c r="E10" s="10">
        <f t="shared" si="1"/>
        <v>2.9</v>
      </c>
      <c r="F10" s="10">
        <f t="shared" si="1"/>
        <v>3.2</v>
      </c>
      <c r="G10" s="10">
        <f t="shared" si="1"/>
        <v>3.5</v>
      </c>
      <c r="H10" s="10">
        <f t="shared" si="1"/>
        <v>3.8</v>
      </c>
      <c r="I10" s="10">
        <f t="shared" si="1"/>
        <v>4.0999999999999996</v>
      </c>
      <c r="J10" s="10">
        <f t="shared" si="1"/>
        <v>4.4000000000000004</v>
      </c>
      <c r="K10" s="10">
        <f t="shared" si="1"/>
        <v>4.7</v>
      </c>
      <c r="L10" s="10">
        <f t="shared" si="1"/>
        <v>5</v>
      </c>
    </row>
    <row r="11" spans="1:12" x14ac:dyDescent="0.25">
      <c r="A11" s="3"/>
      <c r="B11" s="12">
        <v>0.5</v>
      </c>
      <c r="C11" s="10">
        <f t="shared" si="1"/>
        <v>2.8</v>
      </c>
      <c r="D11" s="10">
        <f t="shared" si="1"/>
        <v>3.1</v>
      </c>
      <c r="E11" s="10">
        <f t="shared" si="1"/>
        <v>3.4</v>
      </c>
      <c r="F11" s="10">
        <f t="shared" si="1"/>
        <v>3.7</v>
      </c>
      <c r="G11" s="10">
        <f t="shared" si="1"/>
        <v>4</v>
      </c>
      <c r="H11" s="10">
        <f t="shared" si="1"/>
        <v>4.3</v>
      </c>
      <c r="I11" s="10">
        <f t="shared" si="1"/>
        <v>4.5999999999999996</v>
      </c>
      <c r="J11" s="10">
        <f t="shared" si="1"/>
        <v>4.9000000000000004</v>
      </c>
      <c r="K11" s="10">
        <f t="shared" si="1"/>
        <v>5.2</v>
      </c>
      <c r="L11" s="10">
        <f t="shared" si="1"/>
        <v>5.5</v>
      </c>
    </row>
    <row r="12" spans="1:12" x14ac:dyDescent="0.25">
      <c r="A12" s="3"/>
      <c r="B12" s="12">
        <v>0.6</v>
      </c>
      <c r="C12" s="10">
        <f t="shared" si="1"/>
        <v>3.3</v>
      </c>
      <c r="D12" s="10">
        <f t="shared" si="1"/>
        <v>3.6</v>
      </c>
      <c r="E12" s="10">
        <f t="shared" si="1"/>
        <v>3.9</v>
      </c>
      <c r="F12" s="10">
        <f t="shared" si="1"/>
        <v>4.2</v>
      </c>
      <c r="G12" s="10">
        <f t="shared" si="1"/>
        <v>4.5</v>
      </c>
      <c r="H12" s="10">
        <f t="shared" si="1"/>
        <v>4.8</v>
      </c>
      <c r="I12" s="10">
        <f t="shared" si="1"/>
        <v>5.0999999999999996</v>
      </c>
      <c r="J12" s="10">
        <f t="shared" si="1"/>
        <v>5.4</v>
      </c>
      <c r="K12" s="10">
        <f t="shared" si="1"/>
        <v>5.7</v>
      </c>
      <c r="L12" s="10">
        <f t="shared" si="1"/>
        <v>6</v>
      </c>
    </row>
    <row r="13" spans="1:12" x14ac:dyDescent="0.25">
      <c r="A13" s="3"/>
      <c r="B13" s="12">
        <v>0.7</v>
      </c>
      <c r="C13" s="10">
        <f t="shared" si="1"/>
        <v>3.8</v>
      </c>
      <c r="D13" s="10">
        <f t="shared" si="1"/>
        <v>4.0999999999999996</v>
      </c>
      <c r="E13" s="10">
        <f t="shared" si="1"/>
        <v>4.4000000000000004</v>
      </c>
      <c r="F13" s="10">
        <f t="shared" si="1"/>
        <v>4.7</v>
      </c>
      <c r="G13" s="10">
        <f t="shared" si="1"/>
        <v>5</v>
      </c>
      <c r="H13" s="10">
        <f t="shared" si="1"/>
        <v>5.3</v>
      </c>
      <c r="I13" s="10">
        <f t="shared" si="1"/>
        <v>5.6</v>
      </c>
      <c r="J13" s="10">
        <f t="shared" si="1"/>
        <v>5.9</v>
      </c>
      <c r="K13" s="10">
        <f t="shared" si="1"/>
        <v>6.2</v>
      </c>
      <c r="L13" s="10">
        <f t="shared" si="1"/>
        <v>6.5</v>
      </c>
    </row>
    <row r="14" spans="1:12" x14ac:dyDescent="0.25">
      <c r="A14" s="2"/>
      <c r="B14" s="2"/>
    </row>
    <row r="15" spans="1:12" x14ac:dyDescent="0.25">
      <c r="C15" s="11"/>
    </row>
  </sheetData>
  <mergeCells count="4">
    <mergeCell ref="A1:E1"/>
    <mergeCell ref="A2:D2"/>
    <mergeCell ref="A3:E3"/>
    <mergeCell ref="C4:L4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8"/>
  <sheetViews>
    <sheetView tabSelected="1" workbookViewId="0">
      <selection activeCell="E4" sqref="E4"/>
    </sheetView>
  </sheetViews>
  <sheetFormatPr defaultRowHeight="15" x14ac:dyDescent="0.25"/>
  <cols>
    <col min="1" max="1" width="15.5703125" customWidth="1"/>
    <col min="2" max="2" width="12.7109375" bestFit="1" customWidth="1"/>
    <col min="3" max="3" width="12" bestFit="1" customWidth="1"/>
    <col min="4" max="4" width="26.42578125" bestFit="1" customWidth="1"/>
  </cols>
  <sheetData>
    <row r="3" spans="1:4" x14ac:dyDescent="0.25">
      <c r="A3" t="s">
        <v>34</v>
      </c>
      <c r="B3" t="s">
        <v>60</v>
      </c>
      <c r="C3" t="s">
        <v>35</v>
      </c>
      <c r="D3" t="s">
        <v>67</v>
      </c>
    </row>
    <row r="4" spans="1:4" x14ac:dyDescent="0.25">
      <c r="A4">
        <v>0</v>
      </c>
      <c r="B4">
        <v>0</v>
      </c>
      <c r="C4">
        <v>0</v>
      </c>
      <c r="D4">
        <v>0</v>
      </c>
    </row>
    <row r="5" spans="1:4" x14ac:dyDescent="0.25">
      <c r="A5">
        <v>1E-3</v>
      </c>
      <c r="B5">
        <f>A5/1000</f>
        <v>9.9999999999999995E-7</v>
      </c>
      <c r="C5">
        <v>0.1101</v>
      </c>
      <c r="D5" s="16">
        <f>C5/B5</f>
        <v>110100.00000000001</v>
      </c>
    </row>
    <row r="6" spans="1:4" x14ac:dyDescent="0.25">
      <c r="A6">
        <v>2E-3</v>
      </c>
      <c r="B6" s="3">
        <f t="shared" ref="B6:B18" si="0">A6/1000</f>
        <v>1.9999999999999999E-6</v>
      </c>
      <c r="C6">
        <v>0.22020000000000001</v>
      </c>
      <c r="D6" s="16">
        <f t="shared" ref="D6:D18" si="1">C6/B6</f>
        <v>110100.00000000001</v>
      </c>
    </row>
    <row r="7" spans="1:4" x14ac:dyDescent="0.25">
      <c r="A7">
        <v>3.0000000000000001E-3</v>
      </c>
      <c r="B7" s="3">
        <f t="shared" si="0"/>
        <v>3.0000000000000001E-6</v>
      </c>
      <c r="C7">
        <v>0.33029999999999998</v>
      </c>
      <c r="D7" s="16">
        <f t="shared" si="1"/>
        <v>110099.99999999999</v>
      </c>
    </row>
    <row r="8" spans="1:4" x14ac:dyDescent="0.25">
      <c r="A8">
        <v>4.0000000000000001E-3</v>
      </c>
      <c r="B8" s="3">
        <f t="shared" si="0"/>
        <v>3.9999999999999998E-6</v>
      </c>
      <c r="C8">
        <v>0.44040000000000001</v>
      </c>
      <c r="D8" s="16">
        <f t="shared" si="1"/>
        <v>110100.00000000001</v>
      </c>
    </row>
    <row r="9" spans="1:4" x14ac:dyDescent="0.25">
      <c r="A9">
        <v>5.0000000000000001E-3</v>
      </c>
      <c r="B9" s="3">
        <f t="shared" si="0"/>
        <v>5.0000000000000004E-6</v>
      </c>
      <c r="C9">
        <v>0.55049999999999999</v>
      </c>
      <c r="D9" s="16">
        <f t="shared" si="1"/>
        <v>110099.99999999999</v>
      </c>
    </row>
    <row r="10" spans="1:4" x14ac:dyDescent="0.25">
      <c r="A10">
        <v>6.0000000000000001E-3</v>
      </c>
      <c r="B10" s="3">
        <f t="shared" si="0"/>
        <v>6.0000000000000002E-6</v>
      </c>
      <c r="C10">
        <v>0.66059999999999997</v>
      </c>
      <c r="D10" s="16">
        <f t="shared" si="1"/>
        <v>110099.99999999999</v>
      </c>
    </row>
    <row r="11" spans="1:4" x14ac:dyDescent="0.25">
      <c r="A11">
        <v>8.0000000000000002E-3</v>
      </c>
      <c r="B11" s="3">
        <f t="shared" si="0"/>
        <v>7.9999999999999996E-6</v>
      </c>
      <c r="C11">
        <v>0.89998999999999996</v>
      </c>
      <c r="D11" s="15">
        <f>C11/B11</f>
        <v>112498.75</v>
      </c>
    </row>
    <row r="12" spans="1:4" x14ac:dyDescent="0.25">
      <c r="A12">
        <v>0.01</v>
      </c>
      <c r="B12" s="3">
        <f t="shared" si="0"/>
        <v>1.0000000000000001E-5</v>
      </c>
      <c r="C12">
        <v>1.05623</v>
      </c>
      <c r="D12" s="16">
        <f t="shared" si="1"/>
        <v>105622.99999999999</v>
      </c>
    </row>
    <row r="13" spans="1:4" x14ac:dyDescent="0.25">
      <c r="A13">
        <v>1.2E-2</v>
      </c>
      <c r="B13" s="3">
        <f t="shared" si="0"/>
        <v>1.2E-5</v>
      </c>
      <c r="C13">
        <v>1.2230000000000001</v>
      </c>
      <c r="D13" s="15">
        <f t="shared" si="1"/>
        <v>101916.66666666667</v>
      </c>
    </row>
    <row r="14" spans="1:4" x14ac:dyDescent="0.25">
      <c r="A14">
        <v>1.4E-2</v>
      </c>
      <c r="B14" s="3">
        <f t="shared" si="0"/>
        <v>1.4E-5</v>
      </c>
      <c r="C14">
        <v>1.3149999999999999</v>
      </c>
      <c r="D14" s="15">
        <f t="shared" si="1"/>
        <v>93928.57142857142</v>
      </c>
    </row>
    <row r="15" spans="1:4" x14ac:dyDescent="0.25">
      <c r="A15">
        <v>1.6E-2</v>
      </c>
      <c r="B15" s="3">
        <f t="shared" si="0"/>
        <v>1.5999999999999999E-5</v>
      </c>
      <c r="C15">
        <v>1.3056000000000001</v>
      </c>
      <c r="D15" s="16">
        <f t="shared" si="1"/>
        <v>81600.000000000015</v>
      </c>
    </row>
    <row r="16" spans="1:4" x14ac:dyDescent="0.25">
      <c r="A16">
        <v>1.7999999999999999E-2</v>
      </c>
      <c r="B16" s="3">
        <f t="shared" si="0"/>
        <v>1.7999999999999997E-5</v>
      </c>
      <c r="C16">
        <v>1.2899</v>
      </c>
      <c r="D16" s="15">
        <f t="shared" si="1"/>
        <v>71661.111111111124</v>
      </c>
    </row>
    <row r="17" spans="1:4" x14ac:dyDescent="0.25">
      <c r="A17">
        <v>0.02</v>
      </c>
      <c r="B17" s="3">
        <f t="shared" si="0"/>
        <v>2.0000000000000002E-5</v>
      </c>
      <c r="C17">
        <v>1.2533300000000001</v>
      </c>
      <c r="D17" s="15">
        <f t="shared" si="1"/>
        <v>62666.5</v>
      </c>
    </row>
    <row r="18" spans="1:4" x14ac:dyDescent="0.25">
      <c r="A18">
        <v>2.1999999999999999E-2</v>
      </c>
      <c r="B18" s="3">
        <f t="shared" si="0"/>
        <v>2.1999999999999999E-5</v>
      </c>
      <c r="C18">
        <v>0.98699999999999999</v>
      </c>
      <c r="D18" s="15">
        <f t="shared" si="1"/>
        <v>44863.636363636368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15" sqref="D15:G15"/>
    </sheetView>
  </sheetViews>
  <sheetFormatPr defaultRowHeight="15" x14ac:dyDescent="0.25"/>
  <cols>
    <col min="1" max="1" width="38.85546875" bestFit="1" customWidth="1"/>
    <col min="2" max="2" width="12.85546875" bestFit="1" customWidth="1"/>
    <col min="3" max="3" width="14.140625" bestFit="1" customWidth="1"/>
    <col min="4" max="4" width="12.42578125" bestFit="1" customWidth="1"/>
  </cols>
  <sheetData>
    <row r="1" spans="1:7" ht="15.75" x14ac:dyDescent="0.25">
      <c r="A1" s="5" t="s">
        <v>61</v>
      </c>
      <c r="B1" s="5" t="s">
        <v>63</v>
      </c>
      <c r="C1" s="5" t="s">
        <v>64</v>
      </c>
      <c r="D1" s="5" t="s">
        <v>65</v>
      </c>
      <c r="E1" s="5"/>
    </row>
    <row r="2" spans="1:7" ht="15.75" x14ac:dyDescent="0.25">
      <c r="A2" s="5" t="s">
        <v>66</v>
      </c>
      <c r="B2" s="5">
        <f>9</f>
        <v>9</v>
      </c>
      <c r="C2" s="5"/>
      <c r="D2" s="5"/>
      <c r="E2" s="5"/>
    </row>
    <row r="3" spans="1:7" ht="15.75" x14ac:dyDescent="0.25">
      <c r="A3" s="5" t="s">
        <v>62</v>
      </c>
      <c r="B3" s="24">
        <v>200000000</v>
      </c>
      <c r="C3" s="24">
        <v>100000000</v>
      </c>
      <c r="D3" s="24">
        <v>100000000</v>
      </c>
      <c r="E3" s="5"/>
    </row>
    <row r="4" spans="1:7" x14ac:dyDescent="0.25">
      <c r="A4" s="23" t="s">
        <v>36</v>
      </c>
      <c r="B4" s="23" t="s">
        <v>37</v>
      </c>
      <c r="C4" s="23" t="s">
        <v>38</v>
      </c>
      <c r="D4" s="25" t="s">
        <v>39</v>
      </c>
      <c r="E4" s="25"/>
      <c r="F4" s="25"/>
      <c r="G4" s="25"/>
    </row>
    <row r="5" spans="1:7" x14ac:dyDescent="0.25">
      <c r="A5" s="9" t="s">
        <v>40</v>
      </c>
      <c r="B5" s="14">
        <v>629436184</v>
      </c>
      <c r="C5" s="9">
        <v>8.5</v>
      </c>
      <c r="D5" s="17" t="str">
        <f>IF(AND(B5&gt;$B$3,C5&gt;=$B$2),$B$1,IF(B5&gt;$C$3,$C$1,$D$1))</f>
        <v>Partial Success</v>
      </c>
      <c r="E5" s="17"/>
      <c r="F5" s="17"/>
      <c r="G5" s="17"/>
    </row>
    <row r="6" spans="1:7" x14ac:dyDescent="0.25">
      <c r="A6" s="9" t="s">
        <v>41</v>
      </c>
      <c r="B6" s="14">
        <v>346080025</v>
      </c>
      <c r="C6" s="9">
        <v>8.1</v>
      </c>
      <c r="D6" s="17" t="str">
        <f t="shared" ref="D6:D24" si="0">IF(AND(B6&gt;$B$3,C6&gt;=$B$2),$B$1,IF(B6&gt;$C$3,$C$1,$D$1))</f>
        <v>Partial Success</v>
      </c>
      <c r="E6" s="17"/>
      <c r="F6" s="17"/>
      <c r="G6" s="17"/>
    </row>
    <row r="7" spans="1:7" x14ac:dyDescent="0.25">
      <c r="A7" s="9" t="s">
        <v>42</v>
      </c>
      <c r="B7" s="14">
        <v>187081192</v>
      </c>
      <c r="C7" s="9">
        <v>6.5</v>
      </c>
      <c r="D7" s="17" t="str">
        <f t="shared" si="0"/>
        <v>Partial Success</v>
      </c>
      <c r="E7" s="17"/>
      <c r="F7" s="17"/>
      <c r="G7" s="17"/>
    </row>
    <row r="8" spans="1:7" x14ac:dyDescent="0.25">
      <c r="A8" s="9" t="s">
        <v>43</v>
      </c>
      <c r="B8" s="14">
        <v>584024485</v>
      </c>
      <c r="C8" s="9">
        <v>7.5</v>
      </c>
      <c r="D8" s="17" t="str">
        <f t="shared" si="0"/>
        <v>Partial Success</v>
      </c>
      <c r="E8" s="17"/>
      <c r="F8" s="17"/>
      <c r="G8" s="17"/>
    </row>
    <row r="9" spans="1:7" x14ac:dyDescent="0.25">
      <c r="A9" s="9" t="s">
        <v>44</v>
      </c>
      <c r="B9" s="14">
        <v>1635400000</v>
      </c>
      <c r="C9" s="9">
        <v>9.6</v>
      </c>
      <c r="D9" s="17" t="str">
        <f t="shared" si="0"/>
        <v>Big Success</v>
      </c>
      <c r="E9" s="17"/>
      <c r="F9" s="17"/>
      <c r="G9" s="17"/>
    </row>
    <row r="10" spans="1:7" x14ac:dyDescent="0.25">
      <c r="A10" s="9" t="s">
        <v>45</v>
      </c>
      <c r="B10" s="14">
        <v>568806957</v>
      </c>
      <c r="C10" s="9">
        <v>6.8</v>
      </c>
      <c r="D10" s="17" t="str">
        <f t="shared" si="0"/>
        <v>Partial Success</v>
      </c>
      <c r="E10" s="17"/>
      <c r="F10" s="17"/>
      <c r="G10" s="17"/>
    </row>
    <row r="11" spans="1:7" x14ac:dyDescent="0.25">
      <c r="A11" s="9" t="s">
        <v>46</v>
      </c>
      <c r="B11" s="14">
        <v>42700000</v>
      </c>
      <c r="C11" s="9">
        <v>6.9</v>
      </c>
      <c r="D11" s="17" t="str">
        <f t="shared" si="0"/>
        <v>Flop</v>
      </c>
      <c r="E11" s="17"/>
      <c r="F11" s="17"/>
      <c r="G11" s="17"/>
    </row>
    <row r="12" spans="1:7" x14ac:dyDescent="0.25">
      <c r="A12" s="9" t="s">
        <v>47</v>
      </c>
      <c r="B12" s="14">
        <v>-54301110</v>
      </c>
      <c r="C12" s="9">
        <v>4.5</v>
      </c>
      <c r="D12" s="17" t="str">
        <f t="shared" si="0"/>
        <v>Flop</v>
      </c>
      <c r="E12" s="17"/>
      <c r="F12" s="17"/>
      <c r="G12" s="17"/>
    </row>
    <row r="13" spans="1:7" x14ac:dyDescent="0.25">
      <c r="A13" s="9" t="s">
        <v>48</v>
      </c>
      <c r="B13" s="14">
        <v>89246220</v>
      </c>
      <c r="C13" s="9">
        <v>8.5</v>
      </c>
      <c r="D13" s="17" t="str">
        <f t="shared" si="0"/>
        <v>Flop</v>
      </c>
      <c r="E13" s="17"/>
      <c r="F13" s="17"/>
      <c r="G13" s="17"/>
    </row>
    <row r="14" spans="1:7" x14ac:dyDescent="0.25">
      <c r="A14" s="9" t="s">
        <v>49</v>
      </c>
      <c r="B14" s="14">
        <v>263058296</v>
      </c>
      <c r="C14" s="9">
        <v>8.6999999999999993</v>
      </c>
      <c r="D14" s="17" t="str">
        <f t="shared" si="0"/>
        <v>Partial Success</v>
      </c>
      <c r="E14" s="17"/>
      <c r="F14" s="17"/>
      <c r="G14" s="17"/>
    </row>
    <row r="15" spans="1:7" x14ac:dyDescent="0.25">
      <c r="A15" s="9" t="s">
        <v>50</v>
      </c>
      <c r="B15" s="14">
        <v>126596043</v>
      </c>
      <c r="C15" s="9">
        <v>9.3000000000000007</v>
      </c>
      <c r="D15" s="17" t="str">
        <f t="shared" si="0"/>
        <v>Partial Success</v>
      </c>
      <c r="E15" s="17"/>
      <c r="F15" s="17"/>
      <c r="G15" s="17"/>
    </row>
    <row r="16" spans="1:7" x14ac:dyDescent="0.25">
      <c r="A16" s="9" t="s">
        <v>51</v>
      </c>
      <c r="B16" s="14">
        <v>130150546</v>
      </c>
      <c r="C16" s="9">
        <v>7.4</v>
      </c>
      <c r="D16" s="17" t="str">
        <f t="shared" si="0"/>
        <v>Partial Success</v>
      </c>
      <c r="E16" s="17"/>
      <c r="F16" s="17"/>
      <c r="G16" s="17"/>
    </row>
    <row r="17" spans="1:7" x14ac:dyDescent="0.25">
      <c r="A17" s="9" t="s">
        <v>52</v>
      </c>
      <c r="B17" s="14">
        <v>573012359</v>
      </c>
      <c r="C17" s="9">
        <v>8.1999999999999993</v>
      </c>
      <c r="D17" s="17" t="str">
        <f t="shared" si="0"/>
        <v>Partial Success</v>
      </c>
      <c r="E17" s="17"/>
      <c r="F17" s="17"/>
      <c r="G17" s="17"/>
    </row>
    <row r="18" spans="1:7" x14ac:dyDescent="0.25">
      <c r="A18" s="9" t="s">
        <v>53</v>
      </c>
      <c r="B18" s="14">
        <v>21674817</v>
      </c>
      <c r="C18" s="9">
        <v>7.6</v>
      </c>
      <c r="D18" s="17" t="str">
        <f t="shared" si="0"/>
        <v>Flop</v>
      </c>
      <c r="E18" s="17"/>
      <c r="F18" s="17"/>
      <c r="G18" s="17"/>
    </row>
    <row r="19" spans="1:7" x14ac:dyDescent="0.25">
      <c r="A19" s="9" t="s">
        <v>54</v>
      </c>
      <c r="B19" s="14">
        <v>12297191</v>
      </c>
      <c r="C19" s="9">
        <v>7.5</v>
      </c>
      <c r="D19" s="17" t="str">
        <f t="shared" si="0"/>
        <v>Flop</v>
      </c>
      <c r="E19" s="17"/>
      <c r="F19" s="17"/>
      <c r="G19" s="17"/>
    </row>
    <row r="20" spans="1:7" x14ac:dyDescent="0.25">
      <c r="A20" s="9" t="s">
        <v>55</v>
      </c>
      <c r="B20" s="14">
        <v>299000000</v>
      </c>
      <c r="C20" s="9">
        <v>7.8</v>
      </c>
      <c r="D20" s="17" t="str">
        <f t="shared" si="0"/>
        <v>Partial Success</v>
      </c>
      <c r="E20" s="17"/>
      <c r="F20" s="17"/>
      <c r="G20" s="17"/>
    </row>
    <row r="21" spans="1:7" x14ac:dyDescent="0.25">
      <c r="A21" s="9" t="s">
        <v>56</v>
      </c>
      <c r="B21" s="14">
        <v>742213036</v>
      </c>
      <c r="C21" s="9">
        <v>9.1</v>
      </c>
      <c r="D21" s="17" t="str">
        <f t="shared" si="0"/>
        <v>Big Success</v>
      </c>
      <c r="E21" s="17"/>
      <c r="F21" s="17"/>
      <c r="G21" s="17"/>
    </row>
    <row r="22" spans="1:7" x14ac:dyDescent="0.25">
      <c r="A22" s="9" t="s">
        <v>57</v>
      </c>
      <c r="B22" s="14">
        <v>672828538</v>
      </c>
      <c r="C22" s="9">
        <v>9.1999999999999993</v>
      </c>
      <c r="D22" s="17" t="str">
        <f t="shared" si="0"/>
        <v>Big Success</v>
      </c>
      <c r="E22" s="17"/>
      <c r="F22" s="17"/>
      <c r="G22" s="17"/>
    </row>
    <row r="23" spans="1:7" x14ac:dyDescent="0.25">
      <c r="A23" s="9" t="s">
        <v>58</v>
      </c>
      <c r="B23" s="14">
        <v>247501348</v>
      </c>
      <c r="C23" s="9">
        <v>8.1999999999999993</v>
      </c>
      <c r="D23" s="17" t="str">
        <f t="shared" si="0"/>
        <v>Partial Success</v>
      </c>
      <c r="E23" s="17"/>
      <c r="F23" s="17"/>
      <c r="G23" s="17"/>
    </row>
    <row r="24" spans="1:7" x14ac:dyDescent="0.25">
      <c r="A24" s="9" t="s">
        <v>59</v>
      </c>
      <c r="B24" s="14">
        <v>347298577</v>
      </c>
      <c r="C24" s="9">
        <v>7.5</v>
      </c>
      <c r="D24" s="17" t="str">
        <f t="shared" si="0"/>
        <v>Partial Success</v>
      </c>
      <c r="E24" s="17"/>
      <c r="F24" s="17"/>
      <c r="G24" s="17"/>
    </row>
  </sheetData>
  <mergeCells count="21">
    <mergeCell ref="D24:G24"/>
    <mergeCell ref="D14:G14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21:G21"/>
    <mergeCell ref="D22:G22"/>
    <mergeCell ref="D23:G23"/>
    <mergeCell ref="D15:G15"/>
    <mergeCell ref="D16:G16"/>
    <mergeCell ref="D17:G17"/>
    <mergeCell ref="D18:G18"/>
    <mergeCell ref="D19:G19"/>
    <mergeCell ref="D20:G20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H25" sqref="H25"/>
    </sheetView>
  </sheetViews>
  <sheetFormatPr defaultRowHeight="15" x14ac:dyDescent="0.25"/>
  <cols>
    <col min="1" max="1" width="14.42578125" customWidth="1"/>
  </cols>
  <sheetData>
    <row r="2" spans="1:6" x14ac:dyDescent="0.25">
      <c r="A2" t="s">
        <v>68</v>
      </c>
      <c r="B2">
        <v>45</v>
      </c>
      <c r="C2">
        <v>60</v>
      </c>
    </row>
    <row r="3" spans="1:6" x14ac:dyDescent="0.25">
      <c r="A3" t="s">
        <v>84</v>
      </c>
      <c r="B3">
        <v>2000</v>
      </c>
      <c r="C3">
        <v>6000</v>
      </c>
    </row>
    <row r="4" spans="1:6" x14ac:dyDescent="0.25">
      <c r="A4" t="s">
        <v>77</v>
      </c>
      <c r="B4">
        <v>315</v>
      </c>
      <c r="C4">
        <v>240</v>
      </c>
    </row>
    <row r="7" spans="1:6" x14ac:dyDescent="0.25">
      <c r="A7" s="17" t="s">
        <v>75</v>
      </c>
      <c r="B7" s="17"/>
      <c r="C7" s="17"/>
      <c r="D7" s="17"/>
      <c r="E7" s="17"/>
    </row>
    <row r="8" spans="1:6" x14ac:dyDescent="0.25">
      <c r="A8" s="26" t="s">
        <v>69</v>
      </c>
      <c r="B8" s="26"/>
      <c r="C8" s="26" t="s">
        <v>70</v>
      </c>
      <c r="D8" s="26"/>
      <c r="E8" s="26" t="s">
        <v>74</v>
      </c>
      <c r="F8" s="26"/>
    </row>
    <row r="9" spans="1:6" x14ac:dyDescent="0.25">
      <c r="A9" t="s">
        <v>73</v>
      </c>
      <c r="B9" t="s">
        <v>71</v>
      </c>
      <c r="C9" t="s">
        <v>72</v>
      </c>
      <c r="D9" t="s">
        <v>71</v>
      </c>
      <c r="E9" s="9" t="s">
        <v>73</v>
      </c>
      <c r="F9" s="9" t="s">
        <v>71</v>
      </c>
    </row>
    <row r="10" spans="1:6" x14ac:dyDescent="0.25">
      <c r="A10" s="9">
        <f>B3*COS(B4)</f>
        <v>1333.8312007896843</v>
      </c>
      <c r="B10" s="9">
        <f>2*SIN(B4)</f>
        <v>1.4902665291148254</v>
      </c>
      <c r="C10" s="9">
        <f>C3*COS(C4)</f>
        <v>1954.6878332108886</v>
      </c>
      <c r="D10" s="9">
        <f>C3*SIN(C4)</f>
        <v>5672.670929526701</v>
      </c>
      <c r="E10" s="9">
        <f>A10+C10</f>
        <v>3288.5190340005729</v>
      </c>
      <c r="F10" s="9">
        <f>B10+D10</f>
        <v>5674.1611960558157</v>
      </c>
    </row>
    <row r="11" spans="1:6" x14ac:dyDescent="0.25">
      <c r="A11" s="9"/>
      <c r="B11" s="9"/>
      <c r="C11" s="9"/>
      <c r="D11" s="9"/>
      <c r="E11" s="9"/>
      <c r="F11" s="9"/>
    </row>
    <row r="12" spans="1:6" x14ac:dyDescent="0.25">
      <c r="A12" s="9" t="s">
        <v>76</v>
      </c>
      <c r="B12" s="9"/>
      <c r="C12" s="9"/>
      <c r="D12" s="9"/>
      <c r="E12" s="9"/>
      <c r="F12" s="9"/>
    </row>
    <row r="13" spans="1:6" x14ac:dyDescent="0.25">
      <c r="A13" s="9"/>
      <c r="B13" s="9"/>
      <c r="C13" s="9"/>
      <c r="D13" s="9"/>
      <c r="E13" s="9"/>
      <c r="F13" s="9"/>
    </row>
    <row r="14" spans="1:6" x14ac:dyDescent="0.25">
      <c r="A14" s="9">
        <f>SQRT((E10^2)+(F10^2))</f>
        <v>6558.2362503808617</v>
      </c>
      <c r="B14" s="9"/>
      <c r="C14" s="9"/>
      <c r="D14" s="9"/>
      <c r="E14" s="9"/>
      <c r="F14" s="9"/>
    </row>
    <row r="15" spans="1:6" x14ac:dyDescent="0.25">
      <c r="A15" s="9" t="s">
        <v>78</v>
      </c>
      <c r="B15" s="9"/>
      <c r="C15" s="9"/>
      <c r="D15" s="9"/>
      <c r="E15" s="9"/>
      <c r="F15" s="9"/>
    </row>
    <row r="17" spans="1:6" x14ac:dyDescent="0.25">
      <c r="A17" s="17" t="s">
        <v>79</v>
      </c>
      <c r="B17" s="17"/>
      <c r="C17" s="17"/>
      <c r="D17" s="17"/>
      <c r="E17" s="17"/>
    </row>
    <row r="18" spans="1:6" x14ac:dyDescent="0.25">
      <c r="A18" t="s">
        <v>80</v>
      </c>
      <c r="B18" t="s">
        <v>81</v>
      </c>
      <c r="C18" t="s">
        <v>83</v>
      </c>
      <c r="D18" t="s">
        <v>82</v>
      </c>
      <c r="E18" t="s">
        <v>68</v>
      </c>
    </row>
    <row r="19" spans="1:6" x14ac:dyDescent="0.25">
      <c r="A19">
        <f>E10</f>
        <v>3288.5190340005729</v>
      </c>
      <c r="B19">
        <f>F10</f>
        <v>5674.1611960558157</v>
      </c>
      <c r="C19">
        <f>B19/A19</f>
        <v>1.7254457515342534</v>
      </c>
      <c r="D19">
        <f>ATAN(C19)</f>
        <v>1.0455415524197258</v>
      </c>
      <c r="E19">
        <f>180+D19</f>
        <v>181.04554155241973</v>
      </c>
    </row>
    <row r="21" spans="1:6" x14ac:dyDescent="0.25">
      <c r="A21" s="17" t="s">
        <v>85</v>
      </c>
      <c r="B21" s="17"/>
      <c r="C21" s="17"/>
      <c r="D21" s="17"/>
      <c r="E21" s="17"/>
      <c r="F21" s="17"/>
    </row>
  </sheetData>
  <mergeCells count="6">
    <mergeCell ref="A17:E17"/>
    <mergeCell ref="A21:F21"/>
    <mergeCell ref="A8:B8"/>
    <mergeCell ref="C8:D8"/>
    <mergeCell ref="E8:F8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1</vt:lpstr>
      <vt:lpstr>Question 2</vt:lpstr>
      <vt:lpstr>Question 3</vt:lpstr>
      <vt:lpstr>Question 4</vt:lpstr>
      <vt:lpstr>Question 5</vt:lpstr>
      <vt:lpstr>Question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WANG'ANG'A</dc:creator>
  <cp:lastModifiedBy>WANG'ANG'A</cp:lastModifiedBy>
  <dcterms:created xsi:type="dcterms:W3CDTF">2020-09-16T04:12:24Z</dcterms:created>
  <dcterms:modified xsi:type="dcterms:W3CDTF">2020-09-16T14:18:37Z</dcterms:modified>
</cp:coreProperties>
</file>